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7285" windowHeight="6780" tabRatio="500" activeTab="0"/>
  </bookViews>
  <sheets>
    <sheet name="Залишки на 30.03.2020" sheetId="1" r:id="rId1"/>
  </sheets>
  <definedNames/>
  <calcPr fullCalcOnLoad="1"/>
</workbook>
</file>

<file path=xl/sharedStrings.xml><?xml version="1.0" encoding="utf-8"?>
<sst xmlns="http://schemas.openxmlformats.org/spreadsheetml/2006/main" count="422" uniqueCount="229">
  <si>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</si>
  <si>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</si>
  <si>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</si>
  <si>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</si>
  <si>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</si>
  <si>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</si>
  <si>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</si>
  <si>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</si>
  <si>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</si>
  <si>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</si>
  <si>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</si>
  <si>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</si>
  <si>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</si>
  <si>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</si>
  <si>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</si>
  <si>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</si>
  <si>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</si>
  <si>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Кордіамін 25%-2мл №10</t>
  </si>
  <si>
    <t>Лідокаїну г/х 10% по 2мл №10</t>
  </si>
  <si>
    <t>Метоклопраміду г/х 5мг/мл по 2мл №10</t>
  </si>
  <si>
    <t>Метопролол табл по 50мг №30</t>
  </si>
  <si>
    <t>Натрію хлорид 0,9% 200</t>
  </si>
  <si>
    <t>Грип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</si>
  <si>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</si>
  <si>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</si>
  <si>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</si>
  <si>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</si>
  <si>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</si>
  <si>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</si>
  <si>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 xml:space="preserve">Дренажний комплект циклера </t>
  </si>
  <si>
    <t>Арикстра д/ін 12/5 мг/мол 0,6 №10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</si>
  <si>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</si>
  <si>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</si>
  <si>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</si>
  <si>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</si>
  <si>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</si>
  <si>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</si>
  <si>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</si>
  <si>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</si>
  <si>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</si>
  <si>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</si>
  <si>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</si>
  <si>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</si>
  <si>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</si>
  <si>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</si>
  <si>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</si>
  <si>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</si>
  <si>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</si>
  <si>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</si>
  <si>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</si>
  <si>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</si>
  <si>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</si>
  <si>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</si>
  <si>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</si>
  <si>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</si>
  <si>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</si>
  <si>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</si>
  <si>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</si>
  <si>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</si>
  <si>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</si>
  <si>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</si>
  <si>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>Діалізатор xevonta Hi 15</t>
  </si>
  <si>
    <t>Діалізатор xevonta Hi 18</t>
  </si>
  <si>
    <t>AV-Set ONLINE plus 5008-R Кровопровідні магістралі</t>
  </si>
  <si>
    <t>bibag 5008  650g Бікарбонат натрію для гемодіалізу</t>
  </si>
  <si>
    <t>Цитростеріл 5л</t>
  </si>
  <si>
    <t>Шприц ін`єкц.однор.викор.5мл  Medicare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</si>
  <si>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</si>
  <si>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</si>
  <si>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</si>
  <si>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</si>
  <si>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</si>
  <si>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</si>
  <si>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</si>
  <si>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</si>
  <si>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</si>
  <si>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Лезо № 24</t>
  </si>
  <si>
    <t>Левофлоксацин 5мг  100мл</t>
  </si>
  <si>
    <t>Папір діаграмний 57 х 18</t>
  </si>
  <si>
    <t>Індикатор парової стериолізації 132/20</t>
  </si>
  <si>
    <t>Індикатор парової стериолізації  УП 132/20</t>
  </si>
  <si>
    <t xml:space="preserve">Провідниковий катетер Climber </t>
  </si>
  <si>
    <t>РТСА катетр балонний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</si>
  <si>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</si>
  <si>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</si>
  <si>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НУТРІНІЛ ПД4 з 1,1% вмістом амінокислот розчин для перитонеального діалізу по 2л у пластиковому мішку</t>
  </si>
  <si>
    <t>Діагностичний моноклональний реагент  - анти-А</t>
  </si>
  <si>
    <t>Діагностичний моноклональний реагент  - анти-АВ</t>
  </si>
  <si>
    <t>Діагностичний моноклональний реагент  - анти-В</t>
  </si>
  <si>
    <t>Діагностичний моноклональний реагент  - анти-Д</t>
  </si>
  <si>
    <t>Азопірамова проба</t>
  </si>
  <si>
    <t>пляшка</t>
  </si>
  <si>
    <t>Індикатор парової стериолізації 180/60</t>
  </si>
  <si>
    <t>Натрію хлорид 0,9% 400</t>
  </si>
  <si>
    <t>Гемотран р-н д/ін 50мг/мл амп 5мл № 10</t>
  </si>
  <si>
    <t>Глюкоза розчин для інфузій 50мг/мл по 400мл</t>
  </si>
  <si>
    <t>Димедрол р-н д/ін 1% амп 1 мл № 10</t>
  </si>
  <si>
    <t>Мезатон р-н д/ін 10мг/мл амп 1мл № 10</t>
  </si>
  <si>
    <t>кор</t>
  </si>
  <si>
    <t>Спирт 96% 100мл</t>
  </si>
  <si>
    <t>Дофамін-Дарниця конц д/р-ну д/інф 40мг/мл 5мл № 10</t>
  </si>
  <si>
    <t>Фуросемід-Дарниця р-н д/ін 10мг/м л амп 2мл № 10</t>
  </si>
  <si>
    <t xml:space="preserve">Шприц ін`єкц.однор.викор.2мл </t>
  </si>
  <si>
    <t>Катетер підключичний 1,4мм</t>
  </si>
  <si>
    <t xml:space="preserve">Зонд шлунковий № 18 </t>
  </si>
  <si>
    <t>Плівка рентген медична 30х40 № 100</t>
  </si>
  <si>
    <t>ДІАНІЛ ПД4 З ВМІСТОМ ГЛЮКОЗИ 3,86% М/ОБ/38,6 мг/мл, розчин для перитонеального діалізу, по 5000 мл розчину у пластиковому мішку</t>
  </si>
  <si>
    <t>Благодійні внески  Пільгова категорія</t>
  </si>
  <si>
    <t>Інші джерела фінансування (гуманітарна допомога, благодійні внески, тощо страхові)</t>
  </si>
  <si>
    <t>Налоксон розчин для ін. 0,4мг/мл по 1мл амп № 10</t>
  </si>
  <si>
    <t>Аритміл розчин для ін. 50мг/мл по 3мл в амп № 5</t>
  </si>
  <si>
    <t>Кофеін натрію розчин для ін. 200мг/мл по 1мл в амп № 10</t>
  </si>
  <si>
    <t>Новокаїн розчин для інфуз 5мг/м лш  по 5мл в амр № 10</t>
  </si>
  <si>
    <t>Пірацетам розчин для ін. 200мг/мл по 5мл в амп № 10</t>
  </si>
  <si>
    <t>Тахибен розчин для ін. 5 мг/мл по 10мл в амп  по 5амп</t>
  </si>
  <si>
    <t>Пристрій  ПК</t>
  </si>
  <si>
    <t>Трисоль розчин для інфуз. По 400мл</t>
  </si>
  <si>
    <t>Гекодез розчин для інфуз. 60мг/мл по 400мл</t>
  </si>
  <si>
    <t>Натрію гідрокарбонат розчин  для інфуз. 40м г/мл по 200мл</t>
  </si>
  <si>
    <t>Благодійні внески  ГРИП</t>
  </si>
  <si>
    <t xml:space="preserve">Севоран рідина для інгаляцій 100% по 250мл у пластиковому фл з ковпачком системи 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</si>
  <si>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</si>
  <si>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</si>
  <si>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</si>
  <si>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</si>
  <si>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</si>
  <si>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</si>
  <si>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</si>
  <si>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</si>
  <si>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</si>
  <si>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</si>
  <si>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</si>
  <si>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</si>
  <si>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</si>
  <si>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</si>
  <si>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</si>
  <si>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</si>
  <si>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</si>
  <si>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</si>
  <si>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</si>
  <si>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</si>
  <si>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</si>
  <si>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Си стема ПР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</si>
  <si>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</si>
  <si>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</si>
  <si>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</si>
  <si>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</si>
  <si>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</si>
  <si>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</si>
  <si>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</si>
  <si>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</si>
  <si>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</si>
  <si>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</si>
  <si>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</si>
  <si>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</si>
  <si>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</si>
  <si>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</si>
  <si>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</si>
  <si>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</si>
  <si>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</si>
  <si>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 xml:space="preserve">Катетер Argyle для перитонеального діалізу, CurlCath, с 2 манжетами, 62 см 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</si>
  <si>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</si>
  <si>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FX 50 classix Діалізатор</t>
  </si>
  <si>
    <t>FX 60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</si>
  <si>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</si>
  <si>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</si>
  <si>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</si>
  <si>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DIASAFE plus  Фільтр для діалізної рідини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</si>
  <si>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</si>
  <si>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</si>
  <si>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ЕКСТРАНІЛ, розчин для перитонеального діалізу, по 2,0 л розчину у пластиковому мішку</t>
  </si>
  <si>
    <t>Granudial AF 11Кислотний концентрат для гемодіалізу</t>
  </si>
  <si>
    <t>Натрію хлорид. Розчин для інфузій 9мг/мл по 400 мл у пляшках № 1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</si>
  <si>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</si>
  <si>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Пластир медичний фіксуючий на бавовняній основі 2см*500см Гранум Китай</t>
  </si>
  <si>
    <t xml:space="preserve">Вата медична гігроскопічна 100 гр зіг-заг Білосніжка Україна </t>
  </si>
  <si>
    <t>Плівка рентген медична 24х30 № 100</t>
  </si>
  <si>
    <t>Папір діаграмний 80 х 20</t>
  </si>
  <si>
    <t>Папір діаграмний 80 х 30</t>
  </si>
  <si>
    <t>Папір діаграмний 110 х 20</t>
  </si>
  <si>
    <t>Папір діаграмний 110 х 25</t>
  </si>
  <si>
    <t>Дезактин 1кг</t>
  </si>
  <si>
    <t>кг</t>
  </si>
  <si>
    <t>ДИСОЛЬ по 200мл в пляшках</t>
  </si>
  <si>
    <t>Заст. головного лікаря з медичної частини                                                                                                    А.О. Тамамшева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</si>
  <si>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</si>
  <si>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</si>
  <si>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</si>
  <si>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</si>
  <si>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</si>
  <si>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 xml:space="preserve">ВЕРОРАБ, вакцина антирабічна, по 1 дозі у флаконах №1 </t>
  </si>
  <si>
    <t>Анальгін розчин для ін`єкцій 500мг/мл по 2мл № 10 в амп. у пачках з перегородками</t>
  </si>
  <si>
    <t>L-лізину есцинт розчин для ін`єкцій 1мг/мл по 5мл в амп. № 10 у блістері в пачці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</si>
  <si>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</si>
  <si>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</si>
  <si>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>Дитилін-Дарниця розчин для ін`єкцій 20мг/мл по 5мл в амп № 10 (5х2) в чарун.уп.</t>
  </si>
  <si>
    <t xml:space="preserve">но-х-ша розчин для ін`єкцій 20мг/мл по 2мл № 5 в амп  </t>
  </si>
  <si>
    <t>Сангера розчин для ін`єкцій 100мг/мл по 5мл в амп № 5</t>
  </si>
  <si>
    <t>Шприц ін`єкційний  одноразового застосування  стерильний 5,0 мл 3-х компонентний з надітою голкою Медік-о-Планет Україна</t>
  </si>
  <si>
    <t>ЕКСТРАНІЛ, по 2,0 л розчину у пластиковому мішку, обладнаному ін`єкційним портом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</si>
  <si>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</si>
  <si>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</si>
  <si>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</si>
  <si>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</si>
  <si>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</si>
  <si>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>ЕПОБІОКРИН, розчин для ін`єкцій по 4 000 МО по 1 мл в попередньо наповненому шприцу</t>
  </si>
  <si>
    <t>ЕМАВЕЙЛ розчин для ін`єкцій, 2000 МО/мл по 1 мл у попередньо наповненому шприці в пачці з картону № 1 сер.201901014S</t>
  </si>
  <si>
    <t xml:space="preserve">ГЕПАРИН-ІНДАР розчин для ін`єкцій, 5000 МО/мл, фл 5мл (2500МО) у флаконі; по 1 флакону в пачці </t>
  </si>
  <si>
    <t>Гепарин розчин для ін`єкцій, 5000 МО/мл, по 5 мл в флаконах №5</t>
  </si>
  <si>
    <t>Кальцію хлорид розчин для ін`єкцій, 100 мг/мл, по 10 мл в ампулі, №10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</si>
  <si>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</si>
  <si>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</si>
  <si>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</si>
  <si>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Адреналін-Здоров`я  р-н д/ін 1,82мг/мл 1мл № 10</t>
  </si>
  <si>
    <t xml:space="preserve">Гентаміцин-Здоров`я р-н д/ін 40мг/1мл амп 2мл № 10 </t>
  </si>
  <si>
    <t>Протез судини в`язаний прямий InterGard 8мм х 40см, IGK0008-40</t>
  </si>
  <si>
    <t>Протез судини в`язаний біфуркаційний Inter Gard 16ммх8мм, 50 см</t>
  </si>
  <si>
    <t>Проявник Хім Рей для обробки рентгенівської плівки  3л (на 15 р-ну)</t>
  </si>
  <si>
    <t>Фіксаж ХімРей для ручної обробки рентгенівської плівки 3л (на 15л розчину)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</si>
  <si>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</si>
  <si>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 з вмістом глюкози 3,86% в мішках подвійних ємністю 2000 мл розчину у мішку Віафлекс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</si>
  <si>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</si>
  <si>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</si>
  <si>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</si>
  <si>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</si>
  <si>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</si>
  <si>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</si>
  <si>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Маска медична тришарова на резинці Славна нестерильна, Україна</t>
  </si>
  <si>
    <t>Перелік лікарських засобів та виробів медичного призначення закуплених    
КП "Криворізька міська клінічна лікарня №2"  КМР                                                     
станом на 30  березня 2020 р.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</si>
</sst>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sz val="12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3"/>
      <color rgb="FF000000"/>
      <name val="Arial Narrow"/>
      <family val="2"/>
    </font>
    <font>
      <sz val="12"/>
      <color rgb="FF000000"/>
      <name val="Arial Narrow"/>
      <family val="2"/>
    </font>
    <font>
      <i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/>
    </xf>
    <xf numFmtId="1" fontId="52" fillId="33" borderId="10" xfId="62" applyNumberFormat="1" applyFont="1" applyFill="1" applyBorder="1" applyAlignment="1" applyProtection="1">
      <alignment horizontal="center"/>
      <protection/>
    </xf>
    <xf numFmtId="49" fontId="52" fillId="33" borderId="11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wrapText="1"/>
    </xf>
    <xf numFmtId="0" fontId="52" fillId="0" borderId="11" xfId="0" applyFont="1" applyFill="1" applyBorder="1" applyAlignment="1">
      <alignment horizontal="center"/>
    </xf>
    <xf numFmtId="0" fontId="52" fillId="34" borderId="11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1" fontId="52" fillId="34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4" borderId="12" xfId="0" applyFont="1" applyFill="1" applyBorder="1" applyAlignment="1">
      <alignment wrapText="1"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34" borderId="11" xfId="0" applyFont="1" applyFill="1" applyBorder="1" applyAlignment="1">
      <alignment horizontal="left" wrapText="1"/>
    </xf>
    <xf numFmtId="0" fontId="52" fillId="34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top"/>
    </xf>
    <xf numFmtId="3" fontId="52" fillId="33" borderId="10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34" borderId="13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0" fontId="52" fillId="34" borderId="15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2" fillId="0" borderId="10" xfId="54" applyFont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wrapText="1"/>
    </xf>
    <xf numFmtId="1" fontId="52" fillId="0" borderId="10" xfId="62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2" fillId="33" borderId="0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228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9" t="s">
        <v>7</v>
      </c>
      <c r="B4" s="9"/>
      <c r="C4" s="9"/>
      <c r="D4" s="9"/>
      <c r="E4" s="9"/>
      <c r="F4" s="5"/>
      <c r="G4" s="5"/>
    </row>
    <row r="5" spans="1:7" s="6" customFormat="1" ht="18">
      <c r="A5" s="9" t="s">
        <v>8</v>
      </c>
      <c r="B5" s="9"/>
      <c r="C5" s="9"/>
      <c r="D5" s="9"/>
      <c r="E5" s="9"/>
      <c r="F5" s="5"/>
      <c r="G5" s="5"/>
    </row>
    <row r="6" spans="1:7" s="6" customFormat="1" ht="18">
      <c r="A6" s="10" t="s">
        <v>9</v>
      </c>
      <c r="B6" s="10"/>
      <c r="C6" s="10"/>
      <c r="D6" s="10"/>
      <c r="E6" s="10"/>
      <c r="F6" s="5"/>
      <c r="G6" s="5"/>
    </row>
    <row r="7" spans="1:7" s="6" customFormat="1" ht="18">
      <c r="A7" s="11">
        <v>1</v>
      </c>
      <c r="B7" s="12"/>
      <c r="C7" s="11"/>
      <c r="D7" s="11"/>
      <c r="E7" s="13"/>
      <c r="F7" s="5"/>
      <c r="G7" s="5"/>
    </row>
    <row r="8" spans="1:7" s="6" customFormat="1" ht="36">
      <c r="A8" s="14">
        <v>1</v>
      </c>
      <c r="B8" s="15" t="s">
        <v>191</v>
      </c>
      <c r="C8" s="16" t="s">
        <v>10</v>
      </c>
      <c r="D8" s="14">
        <v>0</v>
      </c>
      <c r="E8" s="17">
        <v>84.9</v>
      </c>
      <c r="F8" s="5"/>
      <c r="G8" s="5"/>
    </row>
    <row r="9" spans="1:7" s="6" customFormat="1" ht="18">
      <c r="A9" s="14">
        <v>2</v>
      </c>
      <c r="B9" s="18" t="s">
        <v>192</v>
      </c>
      <c r="C9" s="14" t="s">
        <v>10</v>
      </c>
      <c r="D9" s="14">
        <v>0</v>
      </c>
      <c r="E9" s="17">
        <v>3.5</v>
      </c>
      <c r="F9" s="5"/>
      <c r="G9" s="5"/>
    </row>
    <row r="10" spans="1:7" s="6" customFormat="1" ht="18">
      <c r="A10" s="14">
        <v>3</v>
      </c>
      <c r="B10" s="19" t="s">
        <v>213</v>
      </c>
      <c r="C10" s="20" t="s">
        <v>10</v>
      </c>
      <c r="D10" s="14">
        <v>0</v>
      </c>
      <c r="E10" s="17">
        <f>10+5</f>
        <v>15</v>
      </c>
      <c r="F10" s="5"/>
      <c r="G10" s="5"/>
    </row>
    <row r="11" spans="1:7" s="6" customFormat="1" ht="18">
      <c r="A11" s="14">
        <v>4</v>
      </c>
      <c r="B11" s="15" t="s">
        <v>110</v>
      </c>
      <c r="C11" s="14" t="s">
        <v>10</v>
      </c>
      <c r="D11" s="14">
        <v>0</v>
      </c>
      <c r="E11" s="17">
        <v>4</v>
      </c>
      <c r="F11" s="5"/>
      <c r="G11" s="5"/>
    </row>
    <row r="12" spans="1:7" s="6" customFormat="1" ht="18">
      <c r="A12" s="14">
        <v>5</v>
      </c>
      <c r="B12" s="21" t="s">
        <v>11</v>
      </c>
      <c r="C12" s="20" t="s">
        <v>10</v>
      </c>
      <c r="D12" s="14">
        <v>0</v>
      </c>
      <c r="E12" s="13">
        <f>9+105</f>
        <v>114</v>
      </c>
      <c r="F12" s="5"/>
      <c r="G12" s="5"/>
    </row>
    <row r="13" spans="1:7" s="6" customFormat="1" ht="18">
      <c r="A13" s="14">
        <v>6</v>
      </c>
      <c r="B13" s="22" t="s">
        <v>12</v>
      </c>
      <c r="C13" s="20" t="s">
        <v>10</v>
      </c>
      <c r="D13" s="14">
        <v>0</v>
      </c>
      <c r="E13" s="13">
        <v>1.5</v>
      </c>
      <c r="F13" s="5"/>
      <c r="G13" s="5"/>
    </row>
    <row r="14" spans="1:7" s="6" customFormat="1" ht="18">
      <c r="A14" s="14">
        <v>7</v>
      </c>
      <c r="B14" s="23" t="s">
        <v>13</v>
      </c>
      <c r="C14" s="24" t="s">
        <v>10</v>
      </c>
      <c r="D14" s="14">
        <v>0</v>
      </c>
      <c r="E14" s="13">
        <v>0.7</v>
      </c>
      <c r="F14" s="5"/>
      <c r="G14" s="5"/>
    </row>
    <row r="15" spans="1:7" s="6" customFormat="1" ht="18">
      <c r="A15" s="14">
        <v>8</v>
      </c>
      <c r="B15" s="25" t="s">
        <v>117</v>
      </c>
      <c r="C15" s="26" t="s">
        <v>91</v>
      </c>
      <c r="D15" s="14">
        <v>0</v>
      </c>
      <c r="E15" s="13">
        <v>5</v>
      </c>
      <c r="F15" s="5"/>
      <c r="G15" s="5"/>
    </row>
    <row r="16" spans="1:7" s="6" customFormat="1" ht="18">
      <c r="A16" s="14">
        <v>9</v>
      </c>
      <c r="B16" s="27" t="s">
        <v>94</v>
      </c>
      <c r="C16" s="20" t="s">
        <v>10</v>
      </c>
      <c r="D16" s="14">
        <v>0</v>
      </c>
      <c r="E16" s="13">
        <v>6</v>
      </c>
      <c r="F16" s="5"/>
      <c r="G16" s="5"/>
    </row>
    <row r="17" spans="1:7" s="6" customFormat="1" ht="18">
      <c r="A17" s="14">
        <v>10</v>
      </c>
      <c r="B17" s="27" t="s">
        <v>214</v>
      </c>
      <c r="C17" s="20" t="s">
        <v>10</v>
      </c>
      <c r="D17" s="14">
        <v>0</v>
      </c>
      <c r="E17" s="13">
        <v>3</v>
      </c>
      <c r="F17" s="5"/>
      <c r="G17" s="5"/>
    </row>
    <row r="18" spans="1:7" s="6" customFormat="1" ht="18">
      <c r="A18" s="14">
        <v>11</v>
      </c>
      <c r="B18" s="25" t="s">
        <v>14</v>
      </c>
      <c r="C18" s="24" t="s">
        <v>50</v>
      </c>
      <c r="D18" s="14">
        <v>0</v>
      </c>
      <c r="E18" s="13">
        <v>8</v>
      </c>
      <c r="F18" s="5"/>
      <c r="G18" s="5"/>
    </row>
    <row r="19" spans="1:7" s="6" customFormat="1" ht="18">
      <c r="A19" s="14">
        <v>12</v>
      </c>
      <c r="B19" s="27" t="s">
        <v>53</v>
      </c>
      <c r="C19" s="26" t="s">
        <v>91</v>
      </c>
      <c r="D19" s="14">
        <v>0</v>
      </c>
      <c r="E19" s="13">
        <f>2+50</f>
        <v>52</v>
      </c>
      <c r="F19" s="5"/>
      <c r="G19" s="5"/>
    </row>
    <row r="20" spans="1:7" s="6" customFormat="1" ht="18">
      <c r="A20" s="14">
        <v>13</v>
      </c>
      <c r="B20" s="27" t="s">
        <v>95</v>
      </c>
      <c r="C20" s="26" t="s">
        <v>91</v>
      </c>
      <c r="D20" s="14">
        <v>0</v>
      </c>
      <c r="E20" s="13">
        <v>16</v>
      </c>
      <c r="F20" s="5"/>
      <c r="G20" s="5"/>
    </row>
    <row r="21" spans="1:7" s="6" customFormat="1" ht="18">
      <c r="A21" s="14">
        <v>14</v>
      </c>
      <c r="B21" s="27" t="s">
        <v>193</v>
      </c>
      <c r="C21" s="20" t="s">
        <v>10</v>
      </c>
      <c r="D21" s="14">
        <v>0</v>
      </c>
      <c r="E21" s="17">
        <f>20.6+4</f>
        <v>24.6</v>
      </c>
      <c r="F21" s="5"/>
      <c r="G21" s="5"/>
    </row>
    <row r="22" spans="1:7" s="6" customFormat="1" ht="18">
      <c r="A22" s="14">
        <v>15</v>
      </c>
      <c r="B22" s="25" t="s">
        <v>16</v>
      </c>
      <c r="C22" s="24" t="s">
        <v>10</v>
      </c>
      <c r="D22" s="14">
        <v>0</v>
      </c>
      <c r="E22" s="28">
        <v>3</v>
      </c>
      <c r="F22" s="5"/>
      <c r="G22" s="5"/>
    </row>
    <row r="23" spans="1:7" s="6" customFormat="1" ht="18">
      <c r="A23" s="14">
        <v>16</v>
      </c>
      <c r="B23" s="23" t="s">
        <v>16</v>
      </c>
      <c r="C23" s="24" t="s">
        <v>10</v>
      </c>
      <c r="D23" s="29">
        <v>30</v>
      </c>
      <c r="E23" s="28">
        <v>3</v>
      </c>
      <c r="F23" s="5"/>
      <c r="G23" s="5"/>
    </row>
    <row r="24" spans="1:7" s="6" customFormat="1" ht="18">
      <c r="A24" s="14">
        <v>17</v>
      </c>
      <c r="B24" s="23" t="s">
        <v>194</v>
      </c>
      <c r="C24" s="24" t="s">
        <v>10</v>
      </c>
      <c r="D24" s="29">
        <v>0</v>
      </c>
      <c r="E24" s="28">
        <f>11+1+0.8</f>
        <v>12.8</v>
      </c>
      <c r="F24" s="5"/>
      <c r="G24" s="5"/>
    </row>
    <row r="25" spans="1:7" s="6" customFormat="1" ht="18">
      <c r="A25" s="14">
        <v>18</v>
      </c>
      <c r="B25" s="27" t="s">
        <v>96</v>
      </c>
      <c r="C25" s="20" t="s">
        <v>10</v>
      </c>
      <c r="D25" s="29">
        <v>0</v>
      </c>
      <c r="E25" s="28">
        <v>5</v>
      </c>
      <c r="F25" s="5"/>
      <c r="G25" s="5"/>
    </row>
    <row r="26" spans="1:7" s="6" customFormat="1" ht="18">
      <c r="A26" s="14">
        <v>19</v>
      </c>
      <c r="B26" s="27" t="s">
        <v>195</v>
      </c>
      <c r="C26" s="20" t="s">
        <v>10</v>
      </c>
      <c r="D26" s="29">
        <v>0</v>
      </c>
      <c r="E26" s="28">
        <f>1+15</f>
        <v>16</v>
      </c>
      <c r="F26" s="5"/>
      <c r="G26" s="5"/>
    </row>
    <row r="27" spans="1:7" s="6" customFormat="1" ht="18">
      <c r="A27" s="14">
        <v>20</v>
      </c>
      <c r="B27" s="27" t="s">
        <v>100</v>
      </c>
      <c r="C27" s="20" t="s">
        <v>10</v>
      </c>
      <c r="D27" s="29">
        <v>0</v>
      </c>
      <c r="E27" s="28">
        <v>7</v>
      </c>
      <c r="F27" s="5"/>
      <c r="G27" s="5"/>
    </row>
    <row r="28" spans="1:7" s="6" customFormat="1" ht="18">
      <c r="A28" s="14">
        <v>21</v>
      </c>
      <c r="B28" s="30" t="s">
        <v>40</v>
      </c>
      <c r="C28" s="24" t="s">
        <v>10</v>
      </c>
      <c r="D28" s="29">
        <v>0</v>
      </c>
      <c r="E28" s="28">
        <f>23+12</f>
        <v>35</v>
      </c>
      <c r="F28" s="5"/>
      <c r="G28" s="5"/>
    </row>
    <row r="29" spans="1:7" s="6" customFormat="1" ht="18">
      <c r="A29" s="14">
        <v>22</v>
      </c>
      <c r="B29" s="31" t="s">
        <v>17</v>
      </c>
      <c r="C29" s="24" t="s">
        <v>10</v>
      </c>
      <c r="D29" s="29">
        <v>0</v>
      </c>
      <c r="E29" s="28">
        <v>2.5</v>
      </c>
      <c r="F29" s="5"/>
      <c r="G29" s="5"/>
    </row>
    <row r="30" spans="1:7" s="6" customFormat="1" ht="18">
      <c r="A30" s="14">
        <v>23</v>
      </c>
      <c r="B30" s="23" t="s">
        <v>111</v>
      </c>
      <c r="C30" s="24" t="s">
        <v>10</v>
      </c>
      <c r="D30" s="29">
        <v>0</v>
      </c>
      <c r="E30" s="28">
        <v>2</v>
      </c>
      <c r="F30" s="5"/>
      <c r="G30" s="5"/>
    </row>
    <row r="31" spans="1:7" s="6" customFormat="1" ht="18">
      <c r="A31" s="14">
        <v>24</v>
      </c>
      <c r="B31" s="27" t="s">
        <v>77</v>
      </c>
      <c r="C31" s="24" t="s">
        <v>15</v>
      </c>
      <c r="D31" s="29">
        <v>0</v>
      </c>
      <c r="E31" s="28">
        <v>5</v>
      </c>
      <c r="F31" s="5"/>
      <c r="G31" s="5"/>
    </row>
    <row r="32" spans="1:7" s="6" customFormat="1" ht="18">
      <c r="A32" s="14">
        <v>25</v>
      </c>
      <c r="B32" s="23" t="s">
        <v>18</v>
      </c>
      <c r="C32" s="24" t="s">
        <v>10</v>
      </c>
      <c r="D32" s="29">
        <f>1541+1299</f>
        <v>2840</v>
      </c>
      <c r="E32" s="28">
        <f>1234+210+106+276.8</f>
        <v>1826.8</v>
      </c>
      <c r="F32" s="5"/>
      <c r="G32" s="5"/>
    </row>
    <row r="33" spans="1:7" s="6" customFormat="1" ht="18">
      <c r="A33" s="14">
        <v>26</v>
      </c>
      <c r="B33" s="23" t="s">
        <v>43</v>
      </c>
      <c r="C33" s="24" t="s">
        <v>10</v>
      </c>
      <c r="D33" s="29">
        <v>0</v>
      </c>
      <c r="E33" s="28">
        <f>10+6+52+6.3</f>
        <v>74.3</v>
      </c>
      <c r="F33" s="5"/>
      <c r="G33" s="5"/>
    </row>
    <row r="34" spans="1:7" s="6" customFormat="1" ht="18">
      <c r="A34" s="14">
        <v>27</v>
      </c>
      <c r="B34" s="27" t="s">
        <v>97</v>
      </c>
      <c r="C34" s="20" t="s">
        <v>98</v>
      </c>
      <c r="D34" s="29">
        <v>0</v>
      </c>
      <c r="E34" s="28">
        <f>1+15</f>
        <v>16</v>
      </c>
      <c r="F34" s="5"/>
      <c r="G34" s="5"/>
    </row>
    <row r="35" spans="1:7" s="6" customFormat="1" ht="36">
      <c r="A35" s="14">
        <v>28</v>
      </c>
      <c r="B35" s="23" t="s">
        <v>47</v>
      </c>
      <c r="C35" s="24" t="s">
        <v>48</v>
      </c>
      <c r="D35" s="29">
        <v>0</v>
      </c>
      <c r="E35" s="28">
        <f>86+36+8</f>
        <v>130</v>
      </c>
      <c r="F35" s="5"/>
      <c r="G35" s="5"/>
    </row>
    <row r="36" spans="1:7" s="6" customFormat="1" ht="18">
      <c r="A36" s="14">
        <v>29</v>
      </c>
      <c r="B36" s="25" t="s">
        <v>20</v>
      </c>
      <c r="C36" s="24" t="s">
        <v>10</v>
      </c>
      <c r="D36" s="29">
        <v>0</v>
      </c>
      <c r="E36" s="28">
        <v>4</v>
      </c>
      <c r="F36" s="5"/>
      <c r="G36" s="5"/>
    </row>
    <row r="37" spans="1:7" s="6" customFormat="1" ht="18">
      <c r="A37" s="14">
        <v>30</v>
      </c>
      <c r="B37" s="23" t="s">
        <v>49</v>
      </c>
      <c r="C37" s="24" t="s">
        <v>24</v>
      </c>
      <c r="D37" s="29">
        <v>0</v>
      </c>
      <c r="E37" s="28">
        <v>183</v>
      </c>
      <c r="F37" s="5"/>
      <c r="G37" s="5"/>
    </row>
    <row r="38" spans="1:7" s="6" customFormat="1" ht="18">
      <c r="A38" s="14">
        <v>31</v>
      </c>
      <c r="B38" s="25" t="s">
        <v>109</v>
      </c>
      <c r="C38" s="24" t="s">
        <v>10</v>
      </c>
      <c r="D38" s="29">
        <v>0</v>
      </c>
      <c r="E38" s="28">
        <v>1</v>
      </c>
      <c r="F38" s="5"/>
      <c r="G38" s="5"/>
    </row>
    <row r="39" spans="1:7" s="6" customFormat="1" ht="18">
      <c r="A39" s="14">
        <v>32</v>
      </c>
      <c r="B39" s="25" t="s">
        <v>118</v>
      </c>
      <c r="C39" s="24" t="s">
        <v>91</v>
      </c>
      <c r="D39" s="29">
        <v>0</v>
      </c>
      <c r="E39" s="28">
        <v>60</v>
      </c>
      <c r="F39" s="5"/>
      <c r="G39" s="5"/>
    </row>
    <row r="40" spans="1:7" s="6" customFormat="1" ht="18">
      <c r="A40" s="14">
        <v>33</v>
      </c>
      <c r="B40" s="21" t="s">
        <v>21</v>
      </c>
      <c r="C40" s="24" t="s">
        <v>15</v>
      </c>
      <c r="D40" s="29">
        <v>0</v>
      </c>
      <c r="E40" s="28">
        <f>950+200+350+251+44+350</f>
        <v>2145</v>
      </c>
      <c r="F40" s="5"/>
      <c r="G40" s="5"/>
    </row>
    <row r="41" spans="1:7" s="6" customFormat="1" ht="18">
      <c r="A41" s="14">
        <v>34</v>
      </c>
      <c r="B41" s="21" t="s">
        <v>93</v>
      </c>
      <c r="C41" s="24" t="s">
        <v>15</v>
      </c>
      <c r="D41" s="29">
        <v>0</v>
      </c>
      <c r="E41" s="28">
        <f>201+221+334</f>
        <v>756</v>
      </c>
      <c r="F41" s="5"/>
      <c r="G41" s="5"/>
    </row>
    <row r="42" spans="1:7" s="6" customFormat="1" ht="36">
      <c r="A42" s="14">
        <v>35</v>
      </c>
      <c r="B42" s="32" t="s">
        <v>83</v>
      </c>
      <c r="C42" s="20" t="s">
        <v>10</v>
      </c>
      <c r="D42" s="29">
        <v>0</v>
      </c>
      <c r="E42" s="13">
        <v>10</v>
      </c>
      <c r="F42" s="5"/>
      <c r="G42" s="5"/>
    </row>
    <row r="43" spans="1:7" s="6" customFormat="1" ht="18">
      <c r="A43" s="14">
        <v>36</v>
      </c>
      <c r="B43" s="25" t="s">
        <v>112</v>
      </c>
      <c r="C43" s="24" t="s">
        <v>10</v>
      </c>
      <c r="D43" s="29">
        <v>0</v>
      </c>
      <c r="E43" s="28">
        <v>6</v>
      </c>
      <c r="F43" s="5"/>
      <c r="G43" s="5"/>
    </row>
    <row r="44" spans="1:7" s="6" customFormat="1" ht="18">
      <c r="A44" s="14">
        <v>37</v>
      </c>
      <c r="B44" s="33" t="s">
        <v>196</v>
      </c>
      <c r="C44" s="20" t="s">
        <v>10</v>
      </c>
      <c r="D44" s="29">
        <v>0</v>
      </c>
      <c r="E44" s="13">
        <f>40+20.2</f>
        <v>60.2</v>
      </c>
      <c r="F44" s="5"/>
      <c r="G44" s="5"/>
    </row>
    <row r="45" spans="1:7" s="6" customFormat="1" ht="18">
      <c r="A45" s="14">
        <v>38</v>
      </c>
      <c r="B45" s="33" t="s">
        <v>113</v>
      </c>
      <c r="C45" s="20" t="s">
        <v>10</v>
      </c>
      <c r="D45" s="29">
        <v>0</v>
      </c>
      <c r="E45" s="13">
        <v>3</v>
      </c>
      <c r="F45" s="5"/>
      <c r="G45" s="5"/>
    </row>
    <row r="46" spans="1:7" s="6" customFormat="1" ht="18">
      <c r="A46" s="14">
        <v>39</v>
      </c>
      <c r="B46" s="25" t="s">
        <v>54</v>
      </c>
      <c r="C46" s="24" t="s">
        <v>15</v>
      </c>
      <c r="D46" s="29">
        <v>0</v>
      </c>
      <c r="E46" s="13">
        <f>96+144+48+36+84</f>
        <v>408</v>
      </c>
      <c r="F46" s="5"/>
      <c r="G46" s="5"/>
    </row>
    <row r="47" spans="1:7" s="6" customFormat="1" ht="36">
      <c r="A47" s="14">
        <v>40</v>
      </c>
      <c r="B47" s="21" t="s">
        <v>120</v>
      </c>
      <c r="C47" s="20" t="s">
        <v>10</v>
      </c>
      <c r="D47" s="29">
        <v>0</v>
      </c>
      <c r="E47" s="13">
        <v>10</v>
      </c>
      <c r="F47" s="5"/>
      <c r="G47" s="5"/>
    </row>
    <row r="48" spans="1:7" s="6" customFormat="1" ht="18">
      <c r="A48" s="14">
        <v>41</v>
      </c>
      <c r="B48" s="27" t="s">
        <v>197</v>
      </c>
      <c r="C48" s="26" t="s">
        <v>50</v>
      </c>
      <c r="D48" s="29">
        <v>0</v>
      </c>
      <c r="E48" s="13">
        <v>11</v>
      </c>
      <c r="F48" s="5"/>
      <c r="G48" s="5"/>
    </row>
    <row r="49" spans="1:7" s="6" customFormat="1" ht="18">
      <c r="A49" s="14">
        <v>42</v>
      </c>
      <c r="B49" s="27" t="s">
        <v>99</v>
      </c>
      <c r="C49" s="24" t="s">
        <v>15</v>
      </c>
      <c r="D49" s="29">
        <v>0</v>
      </c>
      <c r="E49" s="13">
        <f>45+27</f>
        <v>72</v>
      </c>
      <c r="F49" s="5"/>
      <c r="G49" s="5"/>
    </row>
    <row r="50" spans="1:7" s="6" customFormat="1" ht="18">
      <c r="A50" s="14">
        <v>43</v>
      </c>
      <c r="B50" s="25" t="s">
        <v>114</v>
      </c>
      <c r="C50" s="24" t="s">
        <v>10</v>
      </c>
      <c r="D50" s="29">
        <v>0</v>
      </c>
      <c r="E50" s="13">
        <f>3+2</f>
        <v>5</v>
      </c>
      <c r="F50" s="5"/>
      <c r="G50" s="5"/>
    </row>
    <row r="51" spans="1:7" s="6" customFormat="1" ht="18">
      <c r="A51" s="14">
        <v>44</v>
      </c>
      <c r="B51" s="25" t="s">
        <v>116</v>
      </c>
      <c r="C51" s="24" t="s">
        <v>91</v>
      </c>
      <c r="D51" s="29">
        <v>0</v>
      </c>
      <c r="E51" s="13">
        <v>62</v>
      </c>
      <c r="F51" s="5"/>
      <c r="G51" s="5"/>
    </row>
    <row r="52" spans="1:7" s="6" customFormat="1" ht="18">
      <c r="A52" s="14">
        <v>45</v>
      </c>
      <c r="B52" s="19" t="s">
        <v>101</v>
      </c>
      <c r="C52" s="20" t="s">
        <v>10</v>
      </c>
      <c r="D52" s="29">
        <v>0</v>
      </c>
      <c r="E52" s="13">
        <f>3.8+1</f>
        <v>4.8</v>
      </c>
      <c r="F52" s="5"/>
      <c r="G52" s="5"/>
    </row>
    <row r="53" spans="1:7" s="6" customFormat="1" ht="18">
      <c r="A53" s="14">
        <v>46</v>
      </c>
      <c r="B53" s="25" t="s">
        <v>55</v>
      </c>
      <c r="C53" s="24" t="s">
        <v>15</v>
      </c>
      <c r="D53" s="29">
        <v>0</v>
      </c>
      <c r="E53" s="13">
        <f>53+230+118+1408+44</f>
        <v>1853</v>
      </c>
      <c r="F53" s="5"/>
      <c r="G53" s="5"/>
    </row>
    <row r="54" spans="1:7" s="6" customFormat="1" ht="18">
      <c r="A54" s="34" t="s">
        <v>22</v>
      </c>
      <c r="B54" s="34"/>
      <c r="C54" s="34"/>
      <c r="D54" s="34"/>
      <c r="E54" s="34"/>
      <c r="F54" s="5"/>
      <c r="G54" s="5"/>
    </row>
    <row r="55" spans="1:7" s="6" customFormat="1" ht="18">
      <c r="A55" s="28">
        <v>1</v>
      </c>
      <c r="B55" s="35" t="s">
        <v>121</v>
      </c>
      <c r="C55" s="36" t="s">
        <v>10</v>
      </c>
      <c r="D55" s="28">
        <v>0</v>
      </c>
      <c r="E55" s="37">
        <v>54</v>
      </c>
      <c r="F55" s="5"/>
      <c r="G55" s="5"/>
    </row>
    <row r="56" spans="1:7" s="6" customFormat="1" ht="18">
      <c r="A56" s="28">
        <v>2</v>
      </c>
      <c r="B56" s="38" t="s">
        <v>122</v>
      </c>
      <c r="C56" s="39" t="s">
        <v>10</v>
      </c>
      <c r="D56" s="28">
        <v>0</v>
      </c>
      <c r="E56" s="40">
        <v>6</v>
      </c>
      <c r="F56" s="5"/>
      <c r="G56" s="5"/>
    </row>
    <row r="57" spans="1:7" s="6" customFormat="1" ht="18">
      <c r="A57" s="28">
        <v>3</v>
      </c>
      <c r="B57" s="27" t="s">
        <v>123</v>
      </c>
      <c r="C57" s="39" t="s">
        <v>15</v>
      </c>
      <c r="D57" s="28">
        <v>0</v>
      </c>
      <c r="E57" s="41">
        <v>90</v>
      </c>
      <c r="F57" s="5"/>
      <c r="G57" s="5"/>
    </row>
    <row r="58" spans="1:7" s="6" customFormat="1" ht="18">
      <c r="A58" s="28">
        <v>4</v>
      </c>
      <c r="B58" s="27" t="s">
        <v>124</v>
      </c>
      <c r="C58" s="39" t="s">
        <v>10</v>
      </c>
      <c r="D58" s="28">
        <v>0</v>
      </c>
      <c r="E58" s="41">
        <v>11</v>
      </c>
      <c r="F58" s="5"/>
      <c r="G58" s="5"/>
    </row>
    <row r="59" spans="1:7" s="6" customFormat="1" ht="18">
      <c r="A59" s="28">
        <v>5</v>
      </c>
      <c r="B59" s="38" t="s">
        <v>125</v>
      </c>
      <c r="C59" s="39" t="s">
        <v>10</v>
      </c>
      <c r="D59" s="28">
        <v>0</v>
      </c>
      <c r="E59" s="40">
        <v>29</v>
      </c>
      <c r="F59" s="5"/>
      <c r="G59" s="5"/>
    </row>
    <row r="60" spans="1:7" s="6" customFormat="1" ht="18">
      <c r="A60" s="28">
        <v>6</v>
      </c>
      <c r="B60" s="27" t="s">
        <v>126</v>
      </c>
      <c r="C60" s="39" t="s">
        <v>15</v>
      </c>
      <c r="D60" s="28">
        <v>0</v>
      </c>
      <c r="E60" s="41">
        <v>60</v>
      </c>
      <c r="F60" s="5"/>
      <c r="G60" s="5"/>
    </row>
    <row r="61" spans="1:7" s="6" customFormat="1" ht="18">
      <c r="A61" s="28">
        <v>7</v>
      </c>
      <c r="B61" s="27" t="s">
        <v>127</v>
      </c>
      <c r="C61" s="39" t="s">
        <v>10</v>
      </c>
      <c r="D61" s="28">
        <v>0</v>
      </c>
      <c r="E61" s="41">
        <v>58</v>
      </c>
      <c r="F61" s="5"/>
      <c r="G61" s="5"/>
    </row>
    <row r="62" spans="1:7" s="6" customFormat="1" ht="18">
      <c r="A62" s="28">
        <v>8</v>
      </c>
      <c r="B62" s="38" t="s">
        <v>128</v>
      </c>
      <c r="C62" s="39" t="s">
        <v>10</v>
      </c>
      <c r="D62" s="28">
        <v>0</v>
      </c>
      <c r="E62" s="40">
        <v>9</v>
      </c>
      <c r="F62" s="5"/>
      <c r="G62" s="5"/>
    </row>
    <row r="63" spans="1:7" s="6" customFormat="1" ht="18">
      <c r="A63" s="28">
        <v>9</v>
      </c>
      <c r="B63" s="27" t="s">
        <v>129</v>
      </c>
      <c r="C63" s="39" t="s">
        <v>10</v>
      </c>
      <c r="D63" s="28">
        <v>0</v>
      </c>
      <c r="E63" s="42">
        <v>11</v>
      </c>
      <c r="F63" s="5"/>
      <c r="G63" s="5"/>
    </row>
    <row r="64" spans="1:7" s="6" customFormat="1" ht="18">
      <c r="A64" s="28">
        <v>10</v>
      </c>
      <c r="B64" s="27" t="s">
        <v>130</v>
      </c>
      <c r="C64" s="43" t="s">
        <v>10</v>
      </c>
      <c r="D64" s="28">
        <v>0</v>
      </c>
      <c r="E64" s="41">
        <v>2.5</v>
      </c>
      <c r="F64" s="5"/>
      <c r="G64" s="5"/>
    </row>
    <row r="65" spans="1:7" s="6" customFormat="1" ht="18">
      <c r="A65" s="28">
        <v>11</v>
      </c>
      <c r="B65" s="38" t="s">
        <v>131</v>
      </c>
      <c r="C65" s="39" t="s">
        <v>10</v>
      </c>
      <c r="D65" s="28">
        <v>0</v>
      </c>
      <c r="E65" s="40">
        <v>30</v>
      </c>
      <c r="F65" s="5"/>
      <c r="G65" s="5"/>
    </row>
    <row r="66" spans="1:7" s="6" customFormat="1" ht="18">
      <c r="A66" s="28">
        <v>12</v>
      </c>
      <c r="B66" s="27" t="s">
        <v>132</v>
      </c>
      <c r="C66" s="39" t="s">
        <v>10</v>
      </c>
      <c r="D66" s="28">
        <v>0</v>
      </c>
      <c r="E66" s="41">
        <v>6</v>
      </c>
      <c r="F66" s="5"/>
      <c r="G66" s="5"/>
    </row>
    <row r="67" spans="1:7" s="6" customFormat="1" ht="18">
      <c r="A67" s="28">
        <v>13</v>
      </c>
      <c r="B67" s="27" t="s">
        <v>133</v>
      </c>
      <c r="C67" s="39" t="s">
        <v>10</v>
      </c>
      <c r="D67" s="28">
        <v>0</v>
      </c>
      <c r="E67" s="41">
        <v>78</v>
      </c>
      <c r="F67" s="5"/>
      <c r="G67" s="5"/>
    </row>
    <row r="68" spans="1:7" s="6" customFormat="1" ht="18">
      <c r="A68" s="28">
        <v>14</v>
      </c>
      <c r="B68" s="38" t="s">
        <v>134</v>
      </c>
      <c r="C68" s="39" t="s">
        <v>15</v>
      </c>
      <c r="D68" s="28">
        <v>0</v>
      </c>
      <c r="E68" s="40">
        <v>96</v>
      </c>
      <c r="F68" s="5"/>
      <c r="G68" s="5"/>
    </row>
    <row r="69" spans="1:7" s="6" customFormat="1" ht="18">
      <c r="A69" s="28">
        <v>15</v>
      </c>
      <c r="B69" s="44" t="s">
        <v>135</v>
      </c>
      <c r="C69" s="39" t="s">
        <v>15</v>
      </c>
      <c r="D69" s="28">
        <v>0</v>
      </c>
      <c r="E69" s="41">
        <v>35</v>
      </c>
      <c r="F69" s="5"/>
      <c r="G69" s="5"/>
    </row>
    <row r="70" spans="1:7" s="6" customFormat="1" ht="18">
      <c r="A70" s="28">
        <v>16</v>
      </c>
      <c r="B70" s="38" t="s">
        <v>136</v>
      </c>
      <c r="C70" s="39" t="s">
        <v>10</v>
      </c>
      <c r="D70" s="28">
        <v>0</v>
      </c>
      <c r="E70" s="40">
        <v>2.6</v>
      </c>
      <c r="F70" s="5"/>
      <c r="G70" s="5"/>
    </row>
    <row r="71" spans="1:7" s="6" customFormat="1" ht="18">
      <c r="A71" s="28">
        <v>17</v>
      </c>
      <c r="B71" s="27" t="s">
        <v>137</v>
      </c>
      <c r="C71" s="39" t="s">
        <v>10</v>
      </c>
      <c r="D71" s="28">
        <v>0</v>
      </c>
      <c r="E71" s="41">
        <v>17</v>
      </c>
      <c r="F71" s="5"/>
      <c r="G71" s="5"/>
    </row>
    <row r="72" spans="1:7" s="6" customFormat="1" ht="18">
      <c r="A72" s="28">
        <v>18</v>
      </c>
      <c r="B72" s="27" t="s">
        <v>138</v>
      </c>
      <c r="C72" s="39" t="s">
        <v>15</v>
      </c>
      <c r="D72" s="28">
        <v>0</v>
      </c>
      <c r="E72" s="41">
        <v>41</v>
      </c>
      <c r="F72" s="5"/>
      <c r="G72" s="5"/>
    </row>
    <row r="73" spans="1:7" s="6" customFormat="1" ht="18">
      <c r="A73" s="28">
        <v>19</v>
      </c>
      <c r="B73" s="27" t="s">
        <v>139</v>
      </c>
      <c r="C73" s="39" t="s">
        <v>10</v>
      </c>
      <c r="D73" s="28">
        <v>0</v>
      </c>
      <c r="E73" s="41">
        <v>8.667</v>
      </c>
      <c r="F73" s="5"/>
      <c r="G73" s="5"/>
    </row>
    <row r="74" spans="1:7" s="6" customFormat="1" ht="18">
      <c r="A74" s="28">
        <v>20</v>
      </c>
      <c r="B74" s="27" t="s">
        <v>140</v>
      </c>
      <c r="C74" s="39" t="s">
        <v>10</v>
      </c>
      <c r="D74" s="28">
        <v>0</v>
      </c>
      <c r="E74" s="41">
        <v>17.2</v>
      </c>
      <c r="F74" s="5"/>
      <c r="G74" s="5"/>
    </row>
    <row r="75" spans="1:7" s="6" customFormat="1" ht="18">
      <c r="A75" s="28">
        <v>21</v>
      </c>
      <c r="B75" s="27" t="s">
        <v>141</v>
      </c>
      <c r="C75" s="39" t="s">
        <v>10</v>
      </c>
      <c r="D75" s="28">
        <v>0</v>
      </c>
      <c r="E75" s="41">
        <v>2</v>
      </c>
      <c r="F75" s="5"/>
      <c r="G75" s="5"/>
    </row>
    <row r="76" spans="1:7" s="6" customFormat="1" ht="18">
      <c r="A76" s="28">
        <v>22</v>
      </c>
      <c r="B76" s="32" t="s">
        <v>142</v>
      </c>
      <c r="C76" s="43" t="s">
        <v>24</v>
      </c>
      <c r="D76" s="28">
        <v>0</v>
      </c>
      <c r="E76" s="45">
        <v>296</v>
      </c>
      <c r="F76" s="5"/>
      <c r="G76" s="5"/>
    </row>
    <row r="77" spans="1:7" s="6" customFormat="1" ht="18">
      <c r="A77" s="28">
        <v>23</v>
      </c>
      <c r="B77" s="32" t="s">
        <v>143</v>
      </c>
      <c r="C77" s="43" t="s">
        <v>24</v>
      </c>
      <c r="D77" s="28">
        <v>0</v>
      </c>
      <c r="E77" s="45">
        <v>16</v>
      </c>
      <c r="F77" s="5"/>
      <c r="G77" s="5"/>
    </row>
    <row r="78" spans="1:7" s="6" customFormat="1" ht="18">
      <c r="A78" s="28">
        <v>24</v>
      </c>
      <c r="B78" s="32" t="s">
        <v>144</v>
      </c>
      <c r="C78" s="43" t="s">
        <v>24</v>
      </c>
      <c r="D78" s="28">
        <v>0</v>
      </c>
      <c r="E78" s="45">
        <v>580</v>
      </c>
      <c r="F78" s="5"/>
      <c r="G78" s="5"/>
    </row>
    <row r="79" spans="1:7" s="6" customFormat="1" ht="18">
      <c r="A79" s="28">
        <v>25</v>
      </c>
      <c r="B79" s="32" t="s">
        <v>145</v>
      </c>
      <c r="C79" s="43" t="s">
        <v>24</v>
      </c>
      <c r="D79" s="28">
        <v>0</v>
      </c>
      <c r="E79" s="45">
        <v>100</v>
      </c>
      <c r="F79" s="5"/>
      <c r="G79" s="5"/>
    </row>
    <row r="80" spans="1:7" s="6" customFormat="1" ht="18">
      <c r="A80" s="28">
        <v>26</v>
      </c>
      <c r="B80" s="32" t="s">
        <v>146</v>
      </c>
      <c r="C80" s="43" t="s">
        <v>24</v>
      </c>
      <c r="D80" s="28">
        <v>0</v>
      </c>
      <c r="E80" s="45">
        <v>430</v>
      </c>
      <c r="F80" s="5"/>
      <c r="G80" s="5"/>
    </row>
    <row r="81" spans="1:7" s="6" customFormat="1" ht="18">
      <c r="A81" s="28">
        <v>27</v>
      </c>
      <c r="B81" s="32" t="s">
        <v>147</v>
      </c>
      <c r="C81" s="43" t="s">
        <v>24</v>
      </c>
      <c r="D81" s="28">
        <v>0</v>
      </c>
      <c r="E81" s="45">
        <v>45</v>
      </c>
      <c r="F81" s="5"/>
      <c r="G81" s="5"/>
    </row>
    <row r="82" spans="1:7" s="6" customFormat="1" ht="18">
      <c r="A82" s="28">
        <v>28</v>
      </c>
      <c r="B82" s="32" t="s">
        <v>148</v>
      </c>
      <c r="C82" s="43" t="s">
        <v>24</v>
      </c>
      <c r="D82" s="28">
        <v>0</v>
      </c>
      <c r="E82" s="45">
        <v>45</v>
      </c>
      <c r="F82" s="5"/>
      <c r="G82" s="5"/>
    </row>
    <row r="83" spans="1:7" s="6" customFormat="1" ht="18">
      <c r="A83" s="28">
        <v>29</v>
      </c>
      <c r="B83" s="32" t="s">
        <v>149</v>
      </c>
      <c r="C83" s="43" t="s">
        <v>24</v>
      </c>
      <c r="D83" s="28">
        <v>0</v>
      </c>
      <c r="E83" s="45">
        <v>45</v>
      </c>
      <c r="F83" s="5"/>
      <c r="G83" s="5"/>
    </row>
    <row r="84" spans="1:7" s="6" customFormat="1" ht="18">
      <c r="A84" s="28">
        <v>30</v>
      </c>
      <c r="B84" s="32" t="s">
        <v>150</v>
      </c>
      <c r="C84" s="43" t="s">
        <v>24</v>
      </c>
      <c r="D84" s="28">
        <v>0</v>
      </c>
      <c r="E84" s="45">
        <v>50</v>
      </c>
      <c r="F84" s="5"/>
      <c r="G84" s="5"/>
    </row>
    <row r="85" spans="1:7" s="6" customFormat="1" ht="18">
      <c r="A85" s="28">
        <v>31</v>
      </c>
      <c r="B85" s="32" t="s">
        <v>151</v>
      </c>
      <c r="C85" s="43" t="s">
        <v>24</v>
      </c>
      <c r="D85" s="28">
        <v>0</v>
      </c>
      <c r="E85" s="45">
        <v>9</v>
      </c>
      <c r="F85" s="5"/>
      <c r="G85" s="5"/>
    </row>
    <row r="86" spans="1:7" s="6" customFormat="1" ht="36">
      <c r="A86" s="28">
        <v>32</v>
      </c>
      <c r="B86" s="46" t="s">
        <v>152</v>
      </c>
      <c r="C86" s="16" t="s">
        <v>24</v>
      </c>
      <c r="D86" s="28">
        <v>0</v>
      </c>
      <c r="E86" s="41">
        <v>1</v>
      </c>
      <c r="F86" s="5"/>
      <c r="G86" s="5"/>
    </row>
    <row r="87" spans="1:7" s="6" customFormat="1" ht="18">
      <c r="A87" s="9" t="s">
        <v>23</v>
      </c>
      <c r="B87" s="9"/>
      <c r="C87" s="9"/>
      <c r="D87" s="9"/>
      <c r="E87" s="9"/>
      <c r="F87" s="5"/>
      <c r="G87" s="5"/>
    </row>
    <row r="88" spans="1:7" s="6" customFormat="1" ht="18">
      <c r="A88" s="14">
        <v>1</v>
      </c>
      <c r="B88" s="47" t="s">
        <v>90</v>
      </c>
      <c r="C88" s="48" t="s">
        <v>10</v>
      </c>
      <c r="D88" s="28">
        <v>0</v>
      </c>
      <c r="E88" s="17">
        <v>2</v>
      </c>
      <c r="F88" s="5"/>
      <c r="G88" s="5"/>
    </row>
    <row r="89" spans="1:7" s="6" customFormat="1" ht="18">
      <c r="A89" s="14">
        <v>2</v>
      </c>
      <c r="B89" s="47" t="s">
        <v>181</v>
      </c>
      <c r="C89" s="48" t="s">
        <v>182</v>
      </c>
      <c r="D89" s="28">
        <v>0</v>
      </c>
      <c r="E89" s="17">
        <v>1</v>
      </c>
      <c r="F89" s="5"/>
      <c r="G89" s="5"/>
    </row>
    <row r="90" spans="1:7" s="6" customFormat="1" ht="18">
      <c r="A90" s="14">
        <v>3</v>
      </c>
      <c r="B90" s="49" t="s">
        <v>25</v>
      </c>
      <c r="C90" s="50" t="s">
        <v>24</v>
      </c>
      <c r="D90" s="51">
        <v>1030</v>
      </c>
      <c r="E90" s="13">
        <f>72+696+70</f>
        <v>838</v>
      </c>
      <c r="F90" s="5"/>
      <c r="G90" s="5"/>
    </row>
    <row r="91" spans="1:7" s="6" customFormat="1" ht="18">
      <c r="A91" s="14">
        <v>4</v>
      </c>
      <c r="B91" s="49" t="s">
        <v>26</v>
      </c>
      <c r="C91" s="50" t="s">
        <v>24</v>
      </c>
      <c r="D91" s="51">
        <v>260</v>
      </c>
      <c r="E91" s="13">
        <v>25</v>
      </c>
      <c r="F91" s="5"/>
      <c r="G91" s="5"/>
    </row>
    <row r="92" spans="1:7" s="6" customFormat="1" ht="18">
      <c r="A92" s="14">
        <v>5</v>
      </c>
      <c r="B92" s="35" t="s">
        <v>67</v>
      </c>
      <c r="C92" s="52" t="s">
        <v>24</v>
      </c>
      <c r="D92" s="28">
        <v>0</v>
      </c>
      <c r="E92" s="13">
        <v>503</v>
      </c>
      <c r="F92" s="5"/>
      <c r="G92" s="5"/>
    </row>
    <row r="93" spans="1:7" s="6" customFormat="1" ht="18">
      <c r="A93" s="14">
        <v>6</v>
      </c>
      <c r="B93" s="27" t="s">
        <v>75</v>
      </c>
      <c r="C93" s="20" t="s">
        <v>24</v>
      </c>
      <c r="D93" s="28">
        <v>0</v>
      </c>
      <c r="E93" s="13">
        <f>10+45+40</f>
        <v>95</v>
      </c>
      <c r="F93" s="5"/>
      <c r="G93" s="5"/>
    </row>
    <row r="94" spans="1:7" s="6" customFormat="1" ht="18">
      <c r="A94" s="14">
        <v>7</v>
      </c>
      <c r="B94" s="27" t="s">
        <v>86</v>
      </c>
      <c r="C94" s="28" t="s">
        <v>15</v>
      </c>
      <c r="D94" s="28">
        <v>0</v>
      </c>
      <c r="E94" s="17">
        <v>11</v>
      </c>
      <c r="F94" s="5"/>
      <c r="G94" s="5"/>
    </row>
    <row r="95" spans="1:7" s="6" customFormat="1" ht="18">
      <c r="A95" s="14">
        <v>8</v>
      </c>
      <c r="B95" s="27" t="s">
        <v>87</v>
      </c>
      <c r="C95" s="28" t="s">
        <v>15</v>
      </c>
      <c r="D95" s="28">
        <v>0</v>
      </c>
      <c r="E95" s="17">
        <v>11</v>
      </c>
      <c r="F95" s="5"/>
      <c r="G95" s="5"/>
    </row>
    <row r="96" spans="1:7" s="6" customFormat="1" ht="18">
      <c r="A96" s="14">
        <v>9</v>
      </c>
      <c r="B96" s="27" t="s">
        <v>88</v>
      </c>
      <c r="C96" s="28" t="s">
        <v>15</v>
      </c>
      <c r="D96" s="28">
        <v>0</v>
      </c>
      <c r="E96" s="17">
        <v>11</v>
      </c>
      <c r="F96" s="5"/>
      <c r="G96" s="5"/>
    </row>
    <row r="97" spans="1:7" s="6" customFormat="1" ht="18">
      <c r="A97" s="14">
        <v>10</v>
      </c>
      <c r="B97" s="27" t="s">
        <v>89</v>
      </c>
      <c r="C97" s="28" t="s">
        <v>15</v>
      </c>
      <c r="D97" s="28">
        <v>0</v>
      </c>
      <c r="E97" s="17">
        <f>3+1</f>
        <v>4</v>
      </c>
      <c r="F97" s="5"/>
      <c r="G97" s="5"/>
    </row>
    <row r="98" spans="1:7" s="6" customFormat="1" ht="18">
      <c r="A98" s="14">
        <v>11</v>
      </c>
      <c r="B98" s="21" t="s">
        <v>80</v>
      </c>
      <c r="C98" s="28" t="s">
        <v>24</v>
      </c>
      <c r="D98" s="28">
        <v>0</v>
      </c>
      <c r="E98" s="13">
        <v>1</v>
      </c>
      <c r="F98" s="5"/>
      <c r="G98" s="5"/>
    </row>
    <row r="99" spans="1:7" s="6" customFormat="1" ht="18">
      <c r="A99" s="14">
        <v>12</v>
      </c>
      <c r="B99" s="21" t="s">
        <v>92</v>
      </c>
      <c r="C99" s="28" t="s">
        <v>24</v>
      </c>
      <c r="D99" s="28">
        <v>0</v>
      </c>
      <c r="E99" s="13">
        <v>6</v>
      </c>
      <c r="F99" s="5"/>
      <c r="G99" s="5"/>
    </row>
    <row r="100" spans="1:7" s="6" customFormat="1" ht="18">
      <c r="A100" s="14">
        <v>13</v>
      </c>
      <c r="B100" s="21" t="s">
        <v>79</v>
      </c>
      <c r="C100" s="28" t="s">
        <v>24</v>
      </c>
      <c r="D100" s="28">
        <v>0</v>
      </c>
      <c r="E100" s="13">
        <v>1</v>
      </c>
      <c r="F100" s="5"/>
      <c r="G100" s="5"/>
    </row>
    <row r="101" spans="1:7" s="6" customFormat="1" ht="18">
      <c r="A101" s="14">
        <v>14</v>
      </c>
      <c r="B101" s="21" t="s">
        <v>104</v>
      </c>
      <c r="C101" s="28" t="s">
        <v>10</v>
      </c>
      <c r="D101" s="28">
        <v>0</v>
      </c>
      <c r="E101" s="13">
        <v>30</v>
      </c>
      <c r="F101" s="5"/>
      <c r="G101" s="5"/>
    </row>
    <row r="102" spans="1:7" s="6" customFormat="1" ht="36">
      <c r="A102" s="14">
        <v>15</v>
      </c>
      <c r="B102" s="27" t="s">
        <v>72</v>
      </c>
      <c r="C102" s="20" t="s">
        <v>24</v>
      </c>
      <c r="D102" s="28">
        <v>0</v>
      </c>
      <c r="E102" s="13">
        <f>10+30+20</f>
        <v>60</v>
      </c>
      <c r="F102" s="5"/>
      <c r="G102" s="5"/>
    </row>
    <row r="103" spans="1:7" s="6" customFormat="1" ht="36">
      <c r="A103" s="14">
        <v>16</v>
      </c>
      <c r="B103" s="27" t="s">
        <v>73</v>
      </c>
      <c r="C103" s="20" t="s">
        <v>24</v>
      </c>
      <c r="D103" s="28">
        <v>0</v>
      </c>
      <c r="E103" s="13">
        <f>20+14+25+50</f>
        <v>109</v>
      </c>
      <c r="F103" s="5"/>
      <c r="G103" s="5"/>
    </row>
    <row r="104" spans="1:7" s="6" customFormat="1" ht="18">
      <c r="A104" s="14">
        <v>17</v>
      </c>
      <c r="B104" s="21" t="s">
        <v>60</v>
      </c>
      <c r="C104" s="53" t="s">
        <v>24</v>
      </c>
      <c r="D104" s="28">
        <v>0</v>
      </c>
      <c r="E104" s="13">
        <v>3</v>
      </c>
      <c r="F104" s="5"/>
      <c r="G104" s="5"/>
    </row>
    <row r="105" spans="1:7" s="6" customFormat="1" ht="18">
      <c r="A105" s="14">
        <v>18</v>
      </c>
      <c r="B105" s="21" t="s">
        <v>59</v>
      </c>
      <c r="C105" s="53" t="s">
        <v>24</v>
      </c>
      <c r="D105" s="28">
        <v>0</v>
      </c>
      <c r="E105" s="13">
        <f>23+5</f>
        <v>28</v>
      </c>
      <c r="F105" s="5"/>
      <c r="G105" s="5"/>
    </row>
    <row r="106" spans="1:7" s="6" customFormat="1" ht="18">
      <c r="A106" s="14">
        <v>19</v>
      </c>
      <c r="B106" s="21" t="s">
        <v>56</v>
      </c>
      <c r="C106" s="53" t="s">
        <v>24</v>
      </c>
      <c r="D106" s="28">
        <v>0</v>
      </c>
      <c r="E106" s="13">
        <f>4+5+23</f>
        <v>32</v>
      </c>
      <c r="F106" s="5"/>
      <c r="G106" s="5"/>
    </row>
    <row r="107" spans="1:7" s="6" customFormat="1" ht="18">
      <c r="A107" s="14">
        <v>20</v>
      </c>
      <c r="B107" s="27" t="s">
        <v>103</v>
      </c>
      <c r="C107" s="43" t="s">
        <v>10</v>
      </c>
      <c r="D107" s="28">
        <v>0</v>
      </c>
      <c r="E107" s="13">
        <v>40</v>
      </c>
      <c r="F107" s="5"/>
      <c r="G107" s="5"/>
    </row>
    <row r="108" spans="1:7" s="6" customFormat="1" ht="18">
      <c r="A108" s="14">
        <v>21</v>
      </c>
      <c r="B108" s="27" t="s">
        <v>74</v>
      </c>
      <c r="C108" s="20" t="s">
        <v>24</v>
      </c>
      <c r="D108" s="28">
        <v>0</v>
      </c>
      <c r="E108" s="13">
        <f>45+10</f>
        <v>55</v>
      </c>
      <c r="F108" s="5"/>
      <c r="G108" s="5"/>
    </row>
    <row r="109" spans="1:7" s="6" customFormat="1" ht="18">
      <c r="A109" s="14">
        <v>22</v>
      </c>
      <c r="B109" s="27" t="s">
        <v>51</v>
      </c>
      <c r="C109" s="26" t="s">
        <v>24</v>
      </c>
      <c r="D109" s="28">
        <v>0</v>
      </c>
      <c r="E109" s="13">
        <f>10+120</f>
        <v>130</v>
      </c>
      <c r="F109" s="5"/>
      <c r="G109" s="5"/>
    </row>
    <row r="110" spans="1:7" s="6" customFormat="1" ht="18">
      <c r="A110" s="14">
        <v>23</v>
      </c>
      <c r="B110" s="25" t="s">
        <v>78</v>
      </c>
      <c r="C110" s="53" t="s">
        <v>24</v>
      </c>
      <c r="D110" s="28">
        <v>0</v>
      </c>
      <c r="E110" s="13">
        <v>120</v>
      </c>
      <c r="F110" s="5"/>
      <c r="G110" s="5"/>
    </row>
    <row r="111" spans="1:7" s="6" customFormat="1" ht="18">
      <c r="A111" s="14">
        <v>24</v>
      </c>
      <c r="B111" s="25" t="s">
        <v>178</v>
      </c>
      <c r="C111" s="53" t="s">
        <v>24</v>
      </c>
      <c r="D111" s="28">
        <v>0</v>
      </c>
      <c r="E111" s="13">
        <v>20</v>
      </c>
      <c r="F111" s="5"/>
      <c r="G111" s="5"/>
    </row>
    <row r="112" spans="1:7" s="6" customFormat="1" ht="18">
      <c r="A112" s="14">
        <v>25</v>
      </c>
      <c r="B112" s="25" t="s">
        <v>179</v>
      </c>
      <c r="C112" s="53" t="s">
        <v>24</v>
      </c>
      <c r="D112" s="28">
        <v>0</v>
      </c>
      <c r="E112" s="13">
        <v>20</v>
      </c>
      <c r="F112" s="5"/>
      <c r="G112" s="5"/>
    </row>
    <row r="113" spans="1:7" s="6" customFormat="1" ht="18">
      <c r="A113" s="14">
        <v>26</v>
      </c>
      <c r="B113" s="25" t="s">
        <v>180</v>
      </c>
      <c r="C113" s="53" t="s">
        <v>24</v>
      </c>
      <c r="D113" s="28">
        <v>0</v>
      </c>
      <c r="E113" s="13">
        <v>1</v>
      </c>
      <c r="F113" s="5"/>
      <c r="G113" s="5"/>
    </row>
    <row r="114" spans="1:7" s="6" customFormat="1" ht="18">
      <c r="A114" s="14">
        <v>27</v>
      </c>
      <c r="B114" s="25" t="s">
        <v>177</v>
      </c>
      <c r="C114" s="53" t="s">
        <v>24</v>
      </c>
      <c r="D114" s="28">
        <v>0</v>
      </c>
      <c r="E114" s="13">
        <v>240</v>
      </c>
      <c r="F114" s="5"/>
      <c r="G114" s="5"/>
    </row>
    <row r="115" spans="1:7" s="6" customFormat="1" ht="18">
      <c r="A115" s="14">
        <v>28</v>
      </c>
      <c r="B115" s="27" t="s">
        <v>52</v>
      </c>
      <c r="C115" s="26" t="s">
        <v>24</v>
      </c>
      <c r="D115" s="28">
        <v>0</v>
      </c>
      <c r="E115" s="13">
        <f>10+120</f>
        <v>130</v>
      </c>
      <c r="F115" s="5"/>
      <c r="G115" s="5"/>
    </row>
    <row r="116" spans="1:7" s="6" customFormat="1" ht="18">
      <c r="A116" s="14">
        <v>29</v>
      </c>
      <c r="B116" s="27" t="s">
        <v>76</v>
      </c>
      <c r="C116" s="26" t="s">
        <v>24</v>
      </c>
      <c r="D116" s="28">
        <v>0</v>
      </c>
      <c r="E116" s="13">
        <v>99</v>
      </c>
      <c r="F116" s="5"/>
      <c r="G116" s="5"/>
    </row>
    <row r="117" spans="1:7" s="6" customFormat="1" ht="18">
      <c r="A117" s="14">
        <v>30</v>
      </c>
      <c r="B117" s="25" t="s">
        <v>42</v>
      </c>
      <c r="C117" s="53" t="s">
        <v>24</v>
      </c>
      <c r="D117" s="51">
        <v>10</v>
      </c>
      <c r="E117" s="13">
        <v>600</v>
      </c>
      <c r="F117" s="5"/>
      <c r="G117" s="5"/>
    </row>
    <row r="118" spans="1:7" s="6" customFormat="1" ht="18">
      <c r="A118" s="14">
        <v>31</v>
      </c>
      <c r="B118" s="21" t="s">
        <v>57</v>
      </c>
      <c r="C118" s="53" t="s">
        <v>24</v>
      </c>
      <c r="D118" s="51">
        <v>0</v>
      </c>
      <c r="E118" s="13">
        <v>6</v>
      </c>
      <c r="F118" s="5"/>
      <c r="G118" s="5"/>
    </row>
    <row r="119" spans="1:7" s="6" customFormat="1" ht="18">
      <c r="A119" s="14">
        <v>32</v>
      </c>
      <c r="B119" s="19" t="s">
        <v>41</v>
      </c>
      <c r="C119" s="53" t="s">
        <v>10</v>
      </c>
      <c r="D119" s="51">
        <v>240</v>
      </c>
      <c r="E119" s="13">
        <f>1+1+1+6</f>
        <v>9</v>
      </c>
      <c r="F119" s="5"/>
      <c r="G119" s="5"/>
    </row>
    <row r="120" spans="1:7" s="6" customFormat="1" ht="18">
      <c r="A120" s="14">
        <v>33</v>
      </c>
      <c r="B120" s="19" t="s">
        <v>176</v>
      </c>
      <c r="C120" s="53" t="s">
        <v>10</v>
      </c>
      <c r="D120" s="51">
        <v>0</v>
      </c>
      <c r="E120" s="13">
        <v>7</v>
      </c>
      <c r="F120" s="5"/>
      <c r="G120" s="5"/>
    </row>
    <row r="121" spans="1:7" s="6" customFormat="1" ht="18">
      <c r="A121" s="14">
        <v>34</v>
      </c>
      <c r="B121" s="19" t="s">
        <v>105</v>
      </c>
      <c r="C121" s="53" t="s">
        <v>10</v>
      </c>
      <c r="D121" s="51">
        <v>0</v>
      </c>
      <c r="E121" s="17">
        <f>1+12</f>
        <v>13</v>
      </c>
      <c r="F121" s="5"/>
      <c r="G121" s="5"/>
    </row>
    <row r="122" spans="1:7" s="6" customFormat="1" ht="18">
      <c r="A122" s="14">
        <v>35</v>
      </c>
      <c r="B122" s="35" t="s">
        <v>217</v>
      </c>
      <c r="C122" s="20" t="s">
        <v>10</v>
      </c>
      <c r="D122" s="51">
        <v>0</v>
      </c>
      <c r="E122" s="17">
        <v>8</v>
      </c>
      <c r="F122" s="5"/>
      <c r="G122" s="5"/>
    </row>
    <row r="123" spans="1:7" s="6" customFormat="1" ht="18">
      <c r="A123" s="14">
        <v>36</v>
      </c>
      <c r="B123" s="35" t="s">
        <v>218</v>
      </c>
      <c r="C123" s="20" t="s">
        <v>10</v>
      </c>
      <c r="D123" s="51">
        <v>0</v>
      </c>
      <c r="E123" s="17">
        <v>8</v>
      </c>
      <c r="F123" s="5"/>
      <c r="G123" s="5"/>
    </row>
    <row r="124" spans="1:7" s="6" customFormat="1" ht="34.5">
      <c r="A124" s="14">
        <v>37</v>
      </c>
      <c r="B124" s="54" t="s">
        <v>219</v>
      </c>
      <c r="C124" s="53" t="s">
        <v>24</v>
      </c>
      <c r="D124" s="51">
        <v>0</v>
      </c>
      <c r="E124" s="13">
        <f>118+165+688+175</f>
        <v>1146</v>
      </c>
      <c r="F124" s="5"/>
      <c r="G124" s="5"/>
    </row>
    <row r="125" spans="1:7" s="6" customFormat="1" ht="18">
      <c r="A125" s="14">
        <v>38</v>
      </c>
      <c r="B125" s="27" t="s">
        <v>115</v>
      </c>
      <c r="C125" s="53" t="s">
        <v>24</v>
      </c>
      <c r="D125" s="51">
        <v>0</v>
      </c>
      <c r="E125" s="13">
        <v>235</v>
      </c>
      <c r="F125" s="5"/>
      <c r="G125" s="5"/>
    </row>
    <row r="126" spans="1:7" s="6" customFormat="1" ht="18">
      <c r="A126" s="14">
        <v>39</v>
      </c>
      <c r="B126" s="21" t="s">
        <v>27</v>
      </c>
      <c r="C126" s="53" t="s">
        <v>28</v>
      </c>
      <c r="D126" s="51">
        <v>0</v>
      </c>
      <c r="E126" s="13">
        <f>539+680+1200</f>
        <v>2419</v>
      </c>
      <c r="F126" s="5"/>
      <c r="G126" s="5"/>
    </row>
    <row r="127" spans="1:7" s="6" customFormat="1" ht="18">
      <c r="A127" s="14">
        <v>40</v>
      </c>
      <c r="B127" s="25" t="s">
        <v>0</v>
      </c>
      <c r="C127" s="55" t="s">
        <v>24</v>
      </c>
      <c r="D127" s="51">
        <v>0</v>
      </c>
      <c r="E127" s="13">
        <f>400+192+341+1000</f>
        <v>1933</v>
      </c>
      <c r="F127" s="5"/>
      <c r="G127" s="5"/>
    </row>
    <row r="128" spans="1:7" s="6" customFormat="1" ht="18">
      <c r="A128" s="14">
        <v>41</v>
      </c>
      <c r="B128" s="27" t="s">
        <v>70</v>
      </c>
      <c r="C128" s="20" t="s">
        <v>24</v>
      </c>
      <c r="D128" s="51">
        <v>0</v>
      </c>
      <c r="E128" s="13">
        <f>15+10+20+20</f>
        <v>65</v>
      </c>
      <c r="F128" s="5"/>
      <c r="G128" s="5"/>
    </row>
    <row r="129" spans="1:7" s="6" customFormat="1" ht="18">
      <c r="A129" s="14">
        <v>42</v>
      </c>
      <c r="B129" s="27" t="s">
        <v>71</v>
      </c>
      <c r="C129" s="20" t="s">
        <v>24</v>
      </c>
      <c r="D129" s="51">
        <v>0</v>
      </c>
      <c r="E129" s="13">
        <f>10+50+10</f>
        <v>70</v>
      </c>
      <c r="F129" s="5"/>
      <c r="G129" s="5"/>
    </row>
    <row r="130" spans="1:7" s="6" customFormat="1" ht="34.5">
      <c r="A130" s="14">
        <v>43</v>
      </c>
      <c r="B130" s="54" t="s">
        <v>69</v>
      </c>
      <c r="C130" s="20" t="s">
        <v>24</v>
      </c>
      <c r="D130" s="51">
        <v>0</v>
      </c>
      <c r="E130" s="13">
        <f>119+300+290</f>
        <v>709</v>
      </c>
      <c r="F130" s="5"/>
      <c r="G130" s="5"/>
    </row>
    <row r="131" spans="1:7" s="6" customFormat="1" ht="18">
      <c r="A131" s="14">
        <v>44</v>
      </c>
      <c r="B131" s="19" t="s">
        <v>102</v>
      </c>
      <c r="C131" s="53" t="s">
        <v>24</v>
      </c>
      <c r="D131" s="51">
        <v>0</v>
      </c>
      <c r="E131" s="13">
        <v>500</v>
      </c>
      <c r="F131" s="5"/>
      <c r="G131" s="5"/>
    </row>
    <row r="132" spans="1:7" s="6" customFormat="1" ht="18">
      <c r="A132" s="14">
        <v>45</v>
      </c>
      <c r="B132" s="19" t="s">
        <v>58</v>
      </c>
      <c r="C132" s="53" t="s">
        <v>24</v>
      </c>
      <c r="D132" s="51">
        <v>0</v>
      </c>
      <c r="E132" s="13">
        <f>45+500+300+270</f>
        <v>1115</v>
      </c>
      <c r="F132" s="5"/>
      <c r="G132" s="5"/>
    </row>
    <row r="133" spans="1:7" s="6" customFormat="1" ht="18">
      <c r="A133" s="14">
        <v>46</v>
      </c>
      <c r="B133" s="19" t="s">
        <v>66</v>
      </c>
      <c r="C133" s="53" t="s">
        <v>24</v>
      </c>
      <c r="D133" s="51">
        <v>0</v>
      </c>
      <c r="E133" s="13">
        <f>266+400</f>
        <v>666</v>
      </c>
      <c r="F133" s="5"/>
      <c r="G133" s="5"/>
    </row>
    <row r="134" spans="1:7" s="6" customFormat="1" ht="18">
      <c r="A134" s="56" t="s">
        <v>32</v>
      </c>
      <c r="B134" s="56"/>
      <c r="C134" s="56"/>
      <c r="D134" s="56"/>
      <c r="E134" s="56"/>
      <c r="F134" s="5"/>
      <c r="G134" s="5"/>
    </row>
    <row r="135" spans="1:7" s="6" customFormat="1" ht="34.5">
      <c r="A135" s="13">
        <v>1</v>
      </c>
      <c r="B135" s="57" t="s">
        <v>153</v>
      </c>
      <c r="C135" s="13" t="s">
        <v>24</v>
      </c>
      <c r="D135" s="13">
        <v>0</v>
      </c>
      <c r="E135" s="13">
        <f>432+1000+242+671+140+200+222+568</f>
        <v>3475</v>
      </c>
      <c r="F135" s="5"/>
      <c r="G135" s="5"/>
    </row>
    <row r="136" spans="1:7" s="6" customFormat="1" ht="34.5">
      <c r="A136" s="13">
        <v>2</v>
      </c>
      <c r="B136" s="58" t="s">
        <v>154</v>
      </c>
      <c r="C136" s="13" t="s">
        <v>24</v>
      </c>
      <c r="D136" s="13">
        <v>0</v>
      </c>
      <c r="E136" s="13">
        <f>775+197</f>
        <v>972</v>
      </c>
      <c r="F136" s="5"/>
      <c r="G136" s="5"/>
    </row>
    <row r="137" spans="1:7" s="6" customFormat="1" ht="36">
      <c r="A137" s="13">
        <v>3</v>
      </c>
      <c r="B137" s="59" t="s">
        <v>155</v>
      </c>
      <c r="C137" s="13" t="s">
        <v>24</v>
      </c>
      <c r="D137" s="13">
        <v>0</v>
      </c>
      <c r="E137" s="13">
        <f>106+338+276+396</f>
        <v>1116</v>
      </c>
      <c r="F137" s="5"/>
      <c r="G137" s="5"/>
    </row>
    <row r="138" spans="1:7" s="6" customFormat="1" ht="18">
      <c r="A138" s="13">
        <v>4</v>
      </c>
      <c r="B138" s="60" t="s">
        <v>210</v>
      </c>
      <c r="C138" s="13" t="s">
        <v>24</v>
      </c>
      <c r="D138" s="13">
        <v>0</v>
      </c>
      <c r="E138" s="13">
        <f>270-230</f>
        <v>40</v>
      </c>
      <c r="F138" s="5"/>
      <c r="G138" s="5"/>
    </row>
    <row r="139" spans="1:7" s="6" customFormat="1" ht="36">
      <c r="A139" s="13">
        <v>5</v>
      </c>
      <c r="B139" s="59" t="s">
        <v>220</v>
      </c>
      <c r="C139" s="13" t="s">
        <v>24</v>
      </c>
      <c r="D139" s="13">
        <v>0</v>
      </c>
      <c r="E139" s="13">
        <f>790+35+428</f>
        <v>1253</v>
      </c>
      <c r="F139" s="5"/>
      <c r="G139" s="5"/>
    </row>
    <row r="140" spans="1:7" s="6" customFormat="1" ht="36">
      <c r="A140" s="13">
        <v>6</v>
      </c>
      <c r="B140" s="59" t="s">
        <v>199</v>
      </c>
      <c r="C140" s="17" t="s">
        <v>24</v>
      </c>
      <c r="D140" s="13">
        <v>0</v>
      </c>
      <c r="E140" s="13">
        <f>15+60+540+50</f>
        <v>665</v>
      </c>
      <c r="F140" s="5"/>
      <c r="G140" s="5"/>
    </row>
    <row r="141" spans="1:7" s="6" customFormat="1" ht="34.5">
      <c r="A141" s="13">
        <v>7</v>
      </c>
      <c r="B141" s="57" t="s">
        <v>200</v>
      </c>
      <c r="C141" s="17" t="s">
        <v>35</v>
      </c>
      <c r="D141" s="13">
        <v>0</v>
      </c>
      <c r="E141" s="13">
        <v>28</v>
      </c>
      <c r="F141" s="5"/>
      <c r="G141" s="5"/>
    </row>
    <row r="142" spans="1:7" s="6" customFormat="1" ht="34.5">
      <c r="A142" s="13">
        <v>8</v>
      </c>
      <c r="B142" s="57" t="s">
        <v>201</v>
      </c>
      <c r="C142" s="17" t="s">
        <v>35</v>
      </c>
      <c r="D142" s="13">
        <v>0</v>
      </c>
      <c r="E142" s="13">
        <v>54</v>
      </c>
      <c r="F142" s="5"/>
      <c r="G142" s="5"/>
    </row>
    <row r="143" spans="1:7" s="6" customFormat="1" ht="18">
      <c r="A143" s="13">
        <v>9</v>
      </c>
      <c r="B143" s="59" t="s">
        <v>215</v>
      </c>
      <c r="C143" s="13" t="s">
        <v>24</v>
      </c>
      <c r="D143" s="13">
        <v>0</v>
      </c>
      <c r="E143" s="13">
        <v>4</v>
      </c>
      <c r="F143" s="5"/>
      <c r="G143" s="5"/>
    </row>
    <row r="144" spans="1:7" s="6" customFormat="1" ht="36">
      <c r="A144" s="13">
        <v>14</v>
      </c>
      <c r="B144" s="61" t="s">
        <v>37</v>
      </c>
      <c r="C144" s="13" t="s">
        <v>24</v>
      </c>
      <c r="D144" s="13">
        <v>0</v>
      </c>
      <c r="E144" s="13">
        <v>5</v>
      </c>
      <c r="F144" s="5"/>
      <c r="G144" s="5"/>
    </row>
    <row r="145" spans="1:7" s="6" customFormat="1" ht="36">
      <c r="A145" s="13">
        <v>15</v>
      </c>
      <c r="B145" s="61" t="s">
        <v>38</v>
      </c>
      <c r="C145" s="13" t="s">
        <v>24</v>
      </c>
      <c r="D145" s="13">
        <v>0</v>
      </c>
      <c r="E145" s="13">
        <v>6</v>
      </c>
      <c r="F145" s="5"/>
      <c r="G145" s="5"/>
    </row>
    <row r="146" spans="1:7" s="6" customFormat="1" ht="36">
      <c r="A146" s="13">
        <v>16</v>
      </c>
      <c r="B146" s="61" t="s">
        <v>185</v>
      </c>
      <c r="C146" s="13" t="s">
        <v>24</v>
      </c>
      <c r="D146" s="13">
        <v>0</v>
      </c>
      <c r="E146" s="13">
        <v>4</v>
      </c>
      <c r="F146" s="5"/>
      <c r="G146" s="5"/>
    </row>
    <row r="147" spans="1:7" s="6" customFormat="1" ht="36">
      <c r="A147" s="13">
        <v>17</v>
      </c>
      <c r="B147" s="61" t="s">
        <v>186</v>
      </c>
      <c r="C147" s="13" t="s">
        <v>24</v>
      </c>
      <c r="D147" s="13">
        <v>0</v>
      </c>
      <c r="E147" s="13">
        <v>1</v>
      </c>
      <c r="F147" s="5"/>
      <c r="G147" s="5"/>
    </row>
    <row r="148" spans="1:7" s="6" customFormat="1" ht="18">
      <c r="A148" s="13">
        <v>18</v>
      </c>
      <c r="B148" s="59" t="s">
        <v>216</v>
      </c>
      <c r="C148" s="13" t="s">
        <v>24</v>
      </c>
      <c r="D148" s="13">
        <v>0</v>
      </c>
      <c r="E148" s="13">
        <v>2</v>
      </c>
      <c r="F148" s="5"/>
      <c r="G148" s="5"/>
    </row>
    <row r="149" spans="1:7" s="6" customFormat="1" ht="36">
      <c r="A149" s="13">
        <v>19</v>
      </c>
      <c r="B149" s="21" t="s">
        <v>156</v>
      </c>
      <c r="C149" s="16" t="s">
        <v>34</v>
      </c>
      <c r="D149" s="13">
        <v>0</v>
      </c>
      <c r="E149" s="13">
        <v>10</v>
      </c>
      <c r="F149" s="5"/>
      <c r="G149" s="5"/>
    </row>
    <row r="150" spans="1:7" s="6" customFormat="1" ht="34.5">
      <c r="A150" s="13">
        <v>20</v>
      </c>
      <c r="B150" s="62" t="s">
        <v>202</v>
      </c>
      <c r="C150" s="16" t="s">
        <v>34</v>
      </c>
      <c r="D150" s="13">
        <v>0</v>
      </c>
      <c r="E150" s="13">
        <v>239</v>
      </c>
      <c r="F150" s="5"/>
      <c r="G150" s="5"/>
    </row>
    <row r="151" spans="1:7" s="6" customFormat="1" ht="31.5">
      <c r="A151" s="13">
        <v>21</v>
      </c>
      <c r="B151" s="63" t="s">
        <v>203</v>
      </c>
      <c r="C151" s="16" t="s">
        <v>34</v>
      </c>
      <c r="D151" s="13">
        <v>0</v>
      </c>
      <c r="E151" s="13">
        <v>260</v>
      </c>
      <c r="F151" s="5"/>
      <c r="G151" s="5"/>
    </row>
    <row r="152" spans="1:7" s="6" customFormat="1" ht="63">
      <c r="A152" s="13">
        <v>22</v>
      </c>
      <c r="B152" s="63" t="s">
        <v>211</v>
      </c>
      <c r="C152" s="64" t="s">
        <v>36</v>
      </c>
      <c r="D152" s="13">
        <v>0</v>
      </c>
      <c r="E152" s="13">
        <v>1</v>
      </c>
      <c r="F152" s="5"/>
      <c r="G152" s="5"/>
    </row>
    <row r="153" spans="1:7" s="6" customFormat="1" ht="47.25">
      <c r="A153" s="13">
        <v>23</v>
      </c>
      <c r="B153" s="63" t="s">
        <v>221</v>
      </c>
      <c r="C153" s="64" t="s">
        <v>24</v>
      </c>
      <c r="D153" s="13">
        <v>0</v>
      </c>
      <c r="E153" s="13">
        <v>0</v>
      </c>
      <c r="F153" s="5"/>
      <c r="G153" s="5"/>
    </row>
    <row r="154" spans="1:7" s="6" customFormat="1" ht="31.5">
      <c r="A154" s="13">
        <v>24</v>
      </c>
      <c r="B154" s="63" t="s">
        <v>187</v>
      </c>
      <c r="C154" s="64" t="s">
        <v>24</v>
      </c>
      <c r="D154" s="13">
        <v>0</v>
      </c>
      <c r="E154" s="13">
        <v>4</v>
      </c>
      <c r="F154" s="5"/>
      <c r="G154" s="5"/>
    </row>
    <row r="155" spans="1:7" s="6" customFormat="1" ht="31.5">
      <c r="A155" s="13">
        <v>25</v>
      </c>
      <c r="B155" s="63" t="s">
        <v>188</v>
      </c>
      <c r="C155" s="64" t="s">
        <v>24</v>
      </c>
      <c r="D155" s="13">
        <v>0</v>
      </c>
      <c r="E155" s="13">
        <v>19</v>
      </c>
      <c r="F155" s="5"/>
      <c r="G155" s="5"/>
    </row>
    <row r="156" spans="1:7" s="6" customFormat="1" ht="18">
      <c r="A156" s="13">
        <v>26</v>
      </c>
      <c r="B156" s="21" t="s">
        <v>189</v>
      </c>
      <c r="C156" s="64" t="s">
        <v>24</v>
      </c>
      <c r="D156" s="13">
        <v>0</v>
      </c>
      <c r="E156" s="13">
        <v>25</v>
      </c>
      <c r="F156" s="5"/>
      <c r="G156" s="5"/>
    </row>
    <row r="157" spans="1:7" s="6" customFormat="1" ht="36">
      <c r="A157" s="13">
        <v>27</v>
      </c>
      <c r="B157" s="59" t="s">
        <v>157</v>
      </c>
      <c r="C157" s="13" t="s">
        <v>24</v>
      </c>
      <c r="D157" s="13">
        <v>0</v>
      </c>
      <c r="E157" s="13">
        <f>2+14+1+23</f>
        <v>40</v>
      </c>
      <c r="F157" s="5"/>
      <c r="G157" s="5"/>
    </row>
    <row r="158" spans="1:7" s="6" customFormat="1" ht="18">
      <c r="A158" s="13">
        <v>28</v>
      </c>
      <c r="B158" s="59" t="s">
        <v>29</v>
      </c>
      <c r="C158" s="13" t="s">
        <v>24</v>
      </c>
      <c r="D158" s="13">
        <v>0</v>
      </c>
      <c r="E158" s="13">
        <f>1320+214</f>
        <v>1534</v>
      </c>
      <c r="F158" s="5"/>
      <c r="G158" s="5"/>
    </row>
    <row r="159" spans="1:7" s="6" customFormat="1" ht="18">
      <c r="A159" s="13">
        <v>29</v>
      </c>
      <c r="B159" s="59" t="s">
        <v>158</v>
      </c>
      <c r="C159" s="13" t="s">
        <v>24</v>
      </c>
      <c r="D159" s="13">
        <v>0</v>
      </c>
      <c r="E159" s="13">
        <f>1320+214</f>
        <v>1534</v>
      </c>
      <c r="F159" s="5"/>
      <c r="G159" s="5"/>
    </row>
    <row r="160" spans="1:7" s="6" customFormat="1" ht="18">
      <c r="A160" s="13">
        <v>30</v>
      </c>
      <c r="B160" s="59" t="s">
        <v>190</v>
      </c>
      <c r="C160" s="13" t="s">
        <v>15</v>
      </c>
      <c r="D160" s="13">
        <v>0</v>
      </c>
      <c r="E160" s="13">
        <v>305</v>
      </c>
      <c r="F160" s="5"/>
      <c r="G160" s="5"/>
    </row>
    <row r="161" spans="1:7" s="6" customFormat="1" ht="18">
      <c r="A161" s="13">
        <v>31</v>
      </c>
      <c r="B161" s="59" t="s">
        <v>159</v>
      </c>
      <c r="C161" s="13" t="s">
        <v>24</v>
      </c>
      <c r="D161" s="13">
        <v>0</v>
      </c>
      <c r="E161" s="13">
        <v>9</v>
      </c>
      <c r="F161" s="5"/>
      <c r="G161" s="5"/>
    </row>
    <row r="162" spans="1:7" s="6" customFormat="1" ht="36">
      <c r="A162" s="13">
        <v>32</v>
      </c>
      <c r="B162" s="59" t="s">
        <v>222</v>
      </c>
      <c r="C162" s="13" t="s">
        <v>24</v>
      </c>
      <c r="D162" s="13">
        <v>0</v>
      </c>
      <c r="E162" s="13">
        <f>90+370</f>
        <v>460</v>
      </c>
      <c r="F162" s="5"/>
      <c r="G162" s="5"/>
    </row>
    <row r="163" spans="1:7" s="6" customFormat="1" ht="36">
      <c r="A163" s="13">
        <v>33</v>
      </c>
      <c r="B163" s="59" t="s">
        <v>85</v>
      </c>
      <c r="C163" s="13" t="s">
        <v>24</v>
      </c>
      <c r="D163" s="13">
        <v>0</v>
      </c>
      <c r="E163" s="13">
        <f>100+215+440</f>
        <v>755</v>
      </c>
      <c r="F163" s="5"/>
      <c r="G163" s="5"/>
    </row>
    <row r="164" spans="1:7" s="6" customFormat="1" ht="36">
      <c r="A164" s="13">
        <v>35</v>
      </c>
      <c r="B164" s="59" t="s">
        <v>106</v>
      </c>
      <c r="C164" s="13" t="s">
        <v>24</v>
      </c>
      <c r="D164" s="13">
        <v>0</v>
      </c>
      <c r="E164" s="13">
        <v>136</v>
      </c>
      <c r="F164" s="5"/>
      <c r="G164" s="5"/>
    </row>
    <row r="165" spans="1:7" s="6" customFormat="1" ht="18">
      <c r="A165" s="13">
        <v>36</v>
      </c>
      <c r="B165" s="65" t="s">
        <v>160</v>
      </c>
      <c r="C165" s="13" t="s">
        <v>24</v>
      </c>
      <c r="D165" s="13">
        <v>0</v>
      </c>
      <c r="E165" s="13">
        <v>8</v>
      </c>
      <c r="F165" s="5"/>
      <c r="G165" s="5"/>
    </row>
    <row r="166" spans="1:7" s="6" customFormat="1" ht="18">
      <c r="A166" s="66" t="s">
        <v>33</v>
      </c>
      <c r="B166" s="66"/>
      <c r="C166" s="66"/>
      <c r="D166" s="66"/>
      <c r="E166" s="66"/>
      <c r="F166" s="5"/>
      <c r="G166" s="5"/>
    </row>
    <row r="167" spans="1:7" s="6" customFormat="1" ht="36">
      <c r="A167" s="13">
        <v>1</v>
      </c>
      <c r="B167" s="65" t="s">
        <v>161</v>
      </c>
      <c r="C167" s="17" t="s">
        <v>10</v>
      </c>
      <c r="D167" s="17">
        <v>0</v>
      </c>
      <c r="E167" s="17">
        <v>37</v>
      </c>
      <c r="F167" s="5"/>
      <c r="G167" s="5"/>
    </row>
    <row r="168" spans="1:7" s="6" customFormat="1" ht="36">
      <c r="A168" s="13">
        <v>2</v>
      </c>
      <c r="B168" s="59" t="s">
        <v>223</v>
      </c>
      <c r="C168" s="17" t="s">
        <v>24</v>
      </c>
      <c r="D168" s="17">
        <v>1188</v>
      </c>
      <c r="E168" s="17">
        <v>60</v>
      </c>
      <c r="F168" s="5"/>
      <c r="G168" s="5"/>
    </row>
    <row r="169" spans="1:7" s="6" customFormat="1" ht="18">
      <c r="A169" s="13">
        <v>3</v>
      </c>
      <c r="B169" s="59" t="s">
        <v>61</v>
      </c>
      <c r="C169" s="17" t="s">
        <v>24</v>
      </c>
      <c r="D169" s="17">
        <v>0</v>
      </c>
      <c r="E169" s="17">
        <v>736</v>
      </c>
      <c r="F169" s="5"/>
      <c r="G169" s="5"/>
    </row>
    <row r="170" spans="1:7" s="6" customFormat="1" ht="18">
      <c r="A170" s="13">
        <v>4</v>
      </c>
      <c r="B170" s="59" t="s">
        <v>62</v>
      </c>
      <c r="C170" s="17" t="s">
        <v>24</v>
      </c>
      <c r="D170" s="17">
        <v>0</v>
      </c>
      <c r="E170" s="17">
        <f>284+100+192</f>
        <v>576</v>
      </c>
      <c r="F170" s="5"/>
      <c r="G170" s="5"/>
    </row>
    <row r="171" spans="1:7" s="6" customFormat="1" ht="18">
      <c r="A171" s="13">
        <v>5</v>
      </c>
      <c r="B171" s="65" t="s">
        <v>63</v>
      </c>
      <c r="C171" s="39" t="s">
        <v>24</v>
      </c>
      <c r="D171" s="17">
        <v>0</v>
      </c>
      <c r="E171" s="13">
        <v>560</v>
      </c>
      <c r="F171" s="5"/>
      <c r="G171" s="5"/>
    </row>
    <row r="172" spans="1:7" s="6" customFormat="1" ht="18">
      <c r="A172" s="13">
        <v>6</v>
      </c>
      <c r="B172" s="65" t="s">
        <v>204</v>
      </c>
      <c r="C172" s="39" t="s">
        <v>15</v>
      </c>
      <c r="D172" s="17">
        <v>140</v>
      </c>
      <c r="E172" s="13">
        <v>3</v>
      </c>
      <c r="F172" s="5"/>
      <c r="G172" s="5"/>
    </row>
    <row r="173" spans="1:7" s="6" customFormat="1" ht="18">
      <c r="A173" s="13">
        <v>7</v>
      </c>
      <c r="B173" s="59" t="s">
        <v>64</v>
      </c>
      <c r="C173" s="39" t="s">
        <v>24</v>
      </c>
      <c r="D173" s="17">
        <v>0</v>
      </c>
      <c r="E173" s="13">
        <v>1344</v>
      </c>
      <c r="F173" s="5"/>
      <c r="G173" s="5"/>
    </row>
    <row r="174" spans="1:7" s="6" customFormat="1" ht="18">
      <c r="A174" s="13">
        <v>8</v>
      </c>
      <c r="B174" s="59" t="s">
        <v>65</v>
      </c>
      <c r="C174" s="39" t="s">
        <v>24</v>
      </c>
      <c r="D174" s="17">
        <v>0</v>
      </c>
      <c r="E174" s="13">
        <v>21</v>
      </c>
      <c r="F174" s="5"/>
      <c r="G174" s="5"/>
    </row>
    <row r="175" spans="1:7" s="6" customFormat="1" ht="18">
      <c r="A175" s="13">
        <v>9</v>
      </c>
      <c r="B175" s="59" t="s">
        <v>162</v>
      </c>
      <c r="C175" s="39" t="s">
        <v>24</v>
      </c>
      <c r="D175" s="17">
        <v>0</v>
      </c>
      <c r="E175" s="13">
        <f>72+72</f>
        <v>144</v>
      </c>
      <c r="F175" s="5"/>
      <c r="G175" s="5"/>
    </row>
    <row r="176" spans="1:7" s="6" customFormat="1" ht="18">
      <c r="A176" s="13">
        <v>10</v>
      </c>
      <c r="B176" s="59" t="s">
        <v>163</v>
      </c>
      <c r="C176" s="39" t="s">
        <v>24</v>
      </c>
      <c r="D176" s="17">
        <v>0</v>
      </c>
      <c r="E176" s="13">
        <v>0</v>
      </c>
      <c r="F176" s="5"/>
      <c r="G176" s="5"/>
    </row>
    <row r="177" spans="1:7" s="6" customFormat="1" ht="18">
      <c r="A177" s="13">
        <v>11</v>
      </c>
      <c r="B177" s="59" t="s">
        <v>164</v>
      </c>
      <c r="C177" s="39" t="s">
        <v>24</v>
      </c>
      <c r="D177" s="17">
        <v>0</v>
      </c>
      <c r="E177" s="13">
        <v>264</v>
      </c>
      <c r="F177" s="5"/>
      <c r="G177" s="5"/>
    </row>
    <row r="178" spans="1:7" s="6" customFormat="1" ht="18">
      <c r="A178" s="13">
        <v>12</v>
      </c>
      <c r="B178" s="65" t="s">
        <v>165</v>
      </c>
      <c r="C178" s="39" t="s">
        <v>24</v>
      </c>
      <c r="D178" s="17">
        <v>0</v>
      </c>
      <c r="E178" s="13">
        <v>1050</v>
      </c>
      <c r="F178" s="5"/>
      <c r="G178" s="5"/>
    </row>
    <row r="179" spans="1:7" s="6" customFormat="1" ht="18">
      <c r="A179" s="13">
        <v>13</v>
      </c>
      <c r="B179" s="65" t="s">
        <v>166</v>
      </c>
      <c r="C179" s="39" t="s">
        <v>24</v>
      </c>
      <c r="D179" s="17">
        <v>0</v>
      </c>
      <c r="E179" s="13">
        <v>1050</v>
      </c>
      <c r="F179" s="5"/>
      <c r="G179" s="5"/>
    </row>
    <row r="180" spans="1:7" s="6" customFormat="1" ht="18">
      <c r="A180" s="13">
        <v>14</v>
      </c>
      <c r="B180" s="65" t="s">
        <v>167</v>
      </c>
      <c r="C180" s="39" t="s">
        <v>24</v>
      </c>
      <c r="D180" s="17">
        <v>0</v>
      </c>
      <c r="E180" s="13">
        <v>0</v>
      </c>
      <c r="F180" s="5"/>
      <c r="G180" s="5"/>
    </row>
    <row r="181" spans="1:7" s="6" customFormat="1" ht="18">
      <c r="A181" s="13">
        <v>15</v>
      </c>
      <c r="B181" s="67" t="s">
        <v>224</v>
      </c>
      <c r="C181" s="39" t="s">
        <v>24</v>
      </c>
      <c r="D181" s="17">
        <v>0</v>
      </c>
      <c r="E181" s="13">
        <v>1</v>
      </c>
      <c r="F181" s="5"/>
      <c r="G181" s="5"/>
    </row>
    <row r="182" spans="1:7" s="6" customFormat="1" ht="18">
      <c r="A182" s="13">
        <v>16</v>
      </c>
      <c r="B182" s="21" t="s">
        <v>168</v>
      </c>
      <c r="C182" s="39" t="s">
        <v>36</v>
      </c>
      <c r="D182" s="17">
        <v>0</v>
      </c>
      <c r="E182" s="13">
        <v>10</v>
      </c>
      <c r="F182" s="5"/>
      <c r="G182" s="5"/>
    </row>
    <row r="183" spans="1:7" s="6" customFormat="1" ht="18">
      <c r="A183" s="13">
        <v>17</v>
      </c>
      <c r="B183" s="21" t="s">
        <v>169</v>
      </c>
      <c r="C183" s="39" t="s">
        <v>36</v>
      </c>
      <c r="D183" s="17">
        <v>0</v>
      </c>
      <c r="E183" s="13">
        <v>9</v>
      </c>
      <c r="F183" s="5"/>
      <c r="G183" s="5"/>
    </row>
    <row r="184" spans="1:7" s="6" customFormat="1" ht="36">
      <c r="A184" s="13">
        <v>18</v>
      </c>
      <c r="B184" s="68" t="s">
        <v>225</v>
      </c>
      <c r="C184" s="39" t="s">
        <v>34</v>
      </c>
      <c r="D184" s="17">
        <v>0</v>
      </c>
      <c r="E184" s="13">
        <v>20</v>
      </c>
      <c r="F184" s="5"/>
      <c r="G184" s="5"/>
    </row>
    <row r="185" spans="1:7" s="6" customFormat="1" ht="36">
      <c r="A185" s="13">
        <v>19</v>
      </c>
      <c r="B185" s="68" t="s">
        <v>226</v>
      </c>
      <c r="C185" s="39" t="s">
        <v>24</v>
      </c>
      <c r="D185" s="17">
        <v>0</v>
      </c>
      <c r="E185" s="13">
        <f>217+54</f>
        <v>271</v>
      </c>
      <c r="F185" s="5"/>
      <c r="G185" s="5"/>
    </row>
    <row r="186" spans="1:7" s="6" customFormat="1" ht="36">
      <c r="A186" s="13">
        <v>20</v>
      </c>
      <c r="B186" s="69" t="s">
        <v>170</v>
      </c>
      <c r="C186" s="39" t="s">
        <v>24</v>
      </c>
      <c r="D186" s="17">
        <v>0</v>
      </c>
      <c r="E186" s="13">
        <v>6</v>
      </c>
      <c r="F186" s="5"/>
      <c r="G186" s="5"/>
    </row>
    <row r="187" spans="1:7" s="6" customFormat="1" ht="18">
      <c r="A187" s="13">
        <v>21</v>
      </c>
      <c r="B187" s="59" t="s">
        <v>81</v>
      </c>
      <c r="C187" s="39" t="s">
        <v>24</v>
      </c>
      <c r="D187" s="17">
        <v>0</v>
      </c>
      <c r="E187" s="13">
        <v>0</v>
      </c>
      <c r="F187" s="5"/>
      <c r="G187" s="5"/>
    </row>
    <row r="188" spans="1:7" s="6" customFormat="1" ht="18">
      <c r="A188" s="13">
        <v>22</v>
      </c>
      <c r="B188" s="59" t="s">
        <v>82</v>
      </c>
      <c r="C188" s="39" t="s">
        <v>24</v>
      </c>
      <c r="D188" s="17">
        <v>0</v>
      </c>
      <c r="E188" s="13">
        <v>0</v>
      </c>
      <c r="F188" s="5"/>
      <c r="G188" s="5"/>
    </row>
    <row r="189" spans="1:7" s="6" customFormat="1" ht="18">
      <c r="A189" s="13">
        <v>23</v>
      </c>
      <c r="B189" s="59" t="s">
        <v>171</v>
      </c>
      <c r="C189" s="39" t="s">
        <v>24</v>
      </c>
      <c r="D189" s="17">
        <v>0</v>
      </c>
      <c r="E189" s="13">
        <v>83</v>
      </c>
      <c r="F189" s="5"/>
      <c r="G189" s="5"/>
    </row>
    <row r="190" spans="1:7" s="6" customFormat="1" ht="36">
      <c r="A190" s="13">
        <v>24</v>
      </c>
      <c r="B190" s="59" t="s">
        <v>205</v>
      </c>
      <c r="C190" s="17" t="s">
        <v>24</v>
      </c>
      <c r="D190" s="17">
        <v>0</v>
      </c>
      <c r="E190" s="17">
        <v>325</v>
      </c>
      <c r="F190" s="70"/>
      <c r="G190" s="70"/>
    </row>
    <row r="191" spans="1:7" s="6" customFormat="1" ht="18">
      <c r="A191" s="13">
        <v>25</v>
      </c>
      <c r="B191" s="59" t="s">
        <v>172</v>
      </c>
      <c r="C191" s="17" t="s">
        <v>15</v>
      </c>
      <c r="D191" s="17">
        <v>0</v>
      </c>
      <c r="E191" s="17">
        <v>0</v>
      </c>
      <c r="F191" s="70"/>
      <c r="G191" s="70"/>
    </row>
    <row r="192" spans="1:7" s="6" customFormat="1" ht="36">
      <c r="A192" s="13">
        <v>26</v>
      </c>
      <c r="B192" s="71" t="s">
        <v>206</v>
      </c>
      <c r="C192" s="17" t="s">
        <v>84</v>
      </c>
      <c r="D192" s="17">
        <v>0</v>
      </c>
      <c r="E192" s="17">
        <v>2080</v>
      </c>
      <c r="F192" s="70"/>
      <c r="G192" s="70"/>
    </row>
    <row r="193" spans="1:7" s="6" customFormat="1" ht="36">
      <c r="A193" s="13">
        <v>27</v>
      </c>
      <c r="B193" s="65" t="s">
        <v>207</v>
      </c>
      <c r="C193" s="17" t="s">
        <v>10</v>
      </c>
      <c r="D193" s="17">
        <v>0</v>
      </c>
      <c r="E193" s="17">
        <v>435</v>
      </c>
      <c r="F193" s="70"/>
      <c r="G193" s="70"/>
    </row>
    <row r="194" spans="1:7" s="6" customFormat="1" ht="18">
      <c r="A194" s="13">
        <v>28</v>
      </c>
      <c r="B194" s="65" t="s">
        <v>212</v>
      </c>
      <c r="C194" s="17" t="s">
        <v>24</v>
      </c>
      <c r="D194" s="17">
        <v>0</v>
      </c>
      <c r="E194" s="17">
        <v>386</v>
      </c>
      <c r="F194" s="70"/>
      <c r="G194" s="70"/>
    </row>
    <row r="195" spans="1:7" s="6" customFormat="1" ht="18">
      <c r="A195" s="13">
        <v>29</v>
      </c>
      <c r="B195" s="59" t="s">
        <v>29</v>
      </c>
      <c r="C195" s="17" t="s">
        <v>24</v>
      </c>
      <c r="D195" s="17">
        <v>0</v>
      </c>
      <c r="E195" s="17">
        <v>4</v>
      </c>
      <c r="F195" s="70"/>
      <c r="G195" s="70"/>
    </row>
    <row r="196" spans="1:7" s="6" customFormat="1" ht="18">
      <c r="A196" s="13">
        <v>30</v>
      </c>
      <c r="B196" s="59" t="s">
        <v>158</v>
      </c>
      <c r="C196" s="17" t="s">
        <v>24</v>
      </c>
      <c r="D196" s="17">
        <v>0</v>
      </c>
      <c r="E196" s="17">
        <v>2</v>
      </c>
      <c r="F196" s="70"/>
      <c r="G196" s="70"/>
    </row>
    <row r="197" spans="1:7" s="6" customFormat="1" ht="36">
      <c r="A197" s="13">
        <v>31</v>
      </c>
      <c r="B197" s="59" t="s">
        <v>85</v>
      </c>
      <c r="C197" s="17" t="s">
        <v>24</v>
      </c>
      <c r="D197" s="17">
        <v>0</v>
      </c>
      <c r="E197" s="17">
        <v>390</v>
      </c>
      <c r="F197" s="70"/>
      <c r="G197" s="70"/>
    </row>
    <row r="198" spans="1:7" s="6" customFormat="1" ht="18">
      <c r="A198" s="72" t="s">
        <v>108</v>
      </c>
      <c r="B198" s="72"/>
      <c r="C198" s="72"/>
      <c r="D198" s="72"/>
      <c r="E198" s="72"/>
      <c r="F198" s="5"/>
      <c r="G198" s="5"/>
    </row>
    <row r="199" spans="1:7" s="6" customFormat="1" ht="18">
      <c r="A199" s="13">
        <v>1</v>
      </c>
      <c r="B199" s="73" t="s">
        <v>39</v>
      </c>
      <c r="C199" s="13" t="s">
        <v>10</v>
      </c>
      <c r="D199" s="13">
        <v>0</v>
      </c>
      <c r="E199" s="13">
        <v>231</v>
      </c>
      <c r="F199" s="5"/>
      <c r="G199" s="5"/>
    </row>
    <row r="200" spans="1:7" s="6" customFormat="1" ht="18">
      <c r="A200" s="13">
        <v>2</v>
      </c>
      <c r="B200" s="59" t="s">
        <v>30</v>
      </c>
      <c r="C200" s="13" t="s">
        <v>10</v>
      </c>
      <c r="D200" s="74">
        <f>55+12</f>
        <v>67</v>
      </c>
      <c r="E200" s="13">
        <v>1</v>
      </c>
      <c r="F200" s="5"/>
      <c r="G200" s="5"/>
    </row>
    <row r="201" spans="1:7" s="6" customFormat="1" ht="18">
      <c r="A201" s="13">
        <v>3</v>
      </c>
      <c r="B201" s="75" t="s">
        <v>31</v>
      </c>
      <c r="C201" s="39" t="s">
        <v>10</v>
      </c>
      <c r="D201" s="39">
        <v>0</v>
      </c>
      <c r="E201" s="39">
        <v>12</v>
      </c>
      <c r="F201" s="5"/>
      <c r="G201" s="5"/>
    </row>
    <row r="202" spans="1:7" s="6" customFormat="1" ht="18">
      <c r="A202" s="13">
        <v>4</v>
      </c>
      <c r="B202" s="76" t="s">
        <v>44</v>
      </c>
      <c r="C202" s="39" t="s">
        <v>10</v>
      </c>
      <c r="D202" s="39">
        <v>0</v>
      </c>
      <c r="E202" s="39">
        <v>46</v>
      </c>
      <c r="F202" s="5"/>
      <c r="G202" s="5"/>
    </row>
    <row r="203" spans="1:7" s="6" customFormat="1" ht="18">
      <c r="A203" s="13">
        <v>5</v>
      </c>
      <c r="B203" s="76" t="s">
        <v>46</v>
      </c>
      <c r="C203" s="39" t="s">
        <v>10</v>
      </c>
      <c r="D203" s="39">
        <v>0</v>
      </c>
      <c r="E203" s="39">
        <v>44</v>
      </c>
      <c r="F203" s="5"/>
      <c r="G203" s="5"/>
    </row>
    <row r="204" spans="1:7" s="6" customFormat="1" ht="18">
      <c r="A204" s="13">
        <v>6</v>
      </c>
      <c r="B204" s="46" t="s">
        <v>45</v>
      </c>
      <c r="C204" s="13" t="s">
        <v>24</v>
      </c>
      <c r="D204" s="39">
        <v>0</v>
      </c>
      <c r="E204" s="13">
        <v>349</v>
      </c>
      <c r="F204" s="5"/>
      <c r="G204" s="5"/>
    </row>
    <row r="205" spans="1:7" s="6" customFormat="1" ht="54">
      <c r="A205" s="13">
        <v>7</v>
      </c>
      <c r="B205" s="68" t="s">
        <v>68</v>
      </c>
      <c r="C205" s="17" t="s">
        <v>24</v>
      </c>
      <c r="D205" s="39">
        <v>0</v>
      </c>
      <c r="E205" s="17">
        <v>3</v>
      </c>
      <c r="F205" s="70"/>
      <c r="G205" s="70"/>
    </row>
    <row r="206" spans="1:7" s="6" customFormat="1" ht="18">
      <c r="A206" s="13">
        <v>8</v>
      </c>
      <c r="B206" s="46" t="s">
        <v>183</v>
      </c>
      <c r="C206" s="17" t="s">
        <v>15</v>
      </c>
      <c r="D206" s="39">
        <v>0</v>
      </c>
      <c r="E206" s="17">
        <v>2840</v>
      </c>
      <c r="F206" s="70"/>
      <c r="G206" s="70"/>
    </row>
    <row r="207" spans="1:7" s="6" customFormat="1" ht="18">
      <c r="A207" s="13">
        <v>9</v>
      </c>
      <c r="B207" s="77" t="s">
        <v>208</v>
      </c>
      <c r="C207" s="17" t="s">
        <v>10</v>
      </c>
      <c r="D207" s="39">
        <v>0</v>
      </c>
      <c r="E207" s="17">
        <v>3</v>
      </c>
      <c r="F207" s="70"/>
      <c r="G207" s="70"/>
    </row>
    <row r="208" spans="1:7" s="6" customFormat="1" ht="18">
      <c r="A208" s="13">
        <v>10</v>
      </c>
      <c r="B208" s="78" t="s">
        <v>209</v>
      </c>
      <c r="C208" s="17" t="s">
        <v>15</v>
      </c>
      <c r="D208" s="39">
        <v>0</v>
      </c>
      <c r="E208" s="17">
        <v>24</v>
      </c>
      <c r="F208" s="70"/>
      <c r="G208" s="70"/>
    </row>
    <row r="209" spans="1:7" s="6" customFormat="1" ht="36">
      <c r="A209" s="13">
        <v>11</v>
      </c>
      <c r="B209" s="78" t="s">
        <v>173</v>
      </c>
      <c r="C209" s="17" t="s">
        <v>10</v>
      </c>
      <c r="D209" s="39">
        <v>0</v>
      </c>
      <c r="E209" s="17">
        <v>27</v>
      </c>
      <c r="F209" s="70"/>
      <c r="G209" s="70"/>
    </row>
    <row r="210" spans="1:7" s="6" customFormat="1" ht="18">
      <c r="A210" s="79" t="s">
        <v>119</v>
      </c>
      <c r="B210" s="80"/>
      <c r="C210" s="80"/>
      <c r="D210" s="80"/>
      <c r="E210" s="81"/>
      <c r="F210" s="70"/>
      <c r="G210" s="70"/>
    </row>
    <row r="211" spans="1:7" s="6" customFormat="1" ht="18">
      <c r="A211" s="13">
        <v>1</v>
      </c>
      <c r="B211" s="82" t="s">
        <v>227</v>
      </c>
      <c r="C211" s="17" t="s">
        <v>24</v>
      </c>
      <c r="D211" s="17">
        <v>0</v>
      </c>
      <c r="E211" s="17">
        <v>200</v>
      </c>
      <c r="F211" s="70"/>
      <c r="G211" s="70"/>
    </row>
    <row r="212" spans="1:7" s="6" customFormat="1" ht="18">
      <c r="A212" s="66" t="s">
        <v>107</v>
      </c>
      <c r="B212" s="66"/>
      <c r="C212" s="66"/>
      <c r="D212" s="66"/>
      <c r="E212" s="66"/>
      <c r="F212" s="5"/>
      <c r="G212" s="5"/>
    </row>
    <row r="213" spans="1:7" s="6" customFormat="1" ht="18">
      <c r="A213" s="11">
        <v>1</v>
      </c>
      <c r="B213" s="25" t="s">
        <v>19</v>
      </c>
      <c r="C213" s="24" t="s">
        <v>10</v>
      </c>
      <c r="D213" s="24">
        <v>0</v>
      </c>
      <c r="E213" s="39">
        <v>0</v>
      </c>
      <c r="F213" s="5"/>
      <c r="G213" s="5"/>
    </row>
    <row r="214" spans="1:7" s="6" customFormat="1" ht="36">
      <c r="A214" s="24">
        <v>2</v>
      </c>
      <c r="B214" s="83" t="s">
        <v>198</v>
      </c>
      <c r="C214" s="24" t="s">
        <v>24</v>
      </c>
      <c r="D214" s="24">
        <v>0</v>
      </c>
      <c r="E214" s="39">
        <v>2</v>
      </c>
      <c r="F214" s="5"/>
      <c r="G214" s="5"/>
    </row>
    <row r="215" spans="1:7" s="6" customFormat="1" ht="18">
      <c r="A215" s="24">
        <v>3</v>
      </c>
      <c r="B215" s="84" t="s">
        <v>174</v>
      </c>
      <c r="C215" s="24" t="s">
        <v>24</v>
      </c>
      <c r="D215" s="24">
        <v>0</v>
      </c>
      <c r="E215" s="39">
        <v>108</v>
      </c>
      <c r="F215" s="5"/>
      <c r="G215" s="5"/>
    </row>
    <row r="216" spans="1:7" s="6" customFormat="1" ht="18">
      <c r="A216" s="24">
        <v>4</v>
      </c>
      <c r="B216" s="38" t="s">
        <v>175</v>
      </c>
      <c r="C216" s="24" t="s">
        <v>24</v>
      </c>
      <c r="D216" s="24">
        <v>0</v>
      </c>
      <c r="E216" s="39">
        <v>29</v>
      </c>
      <c r="F216" s="5"/>
      <c r="G216" s="5"/>
    </row>
    <row r="217" spans="1:7" s="6" customFormat="1" ht="18">
      <c r="A217" s="85"/>
      <c r="B217" s="86"/>
      <c r="C217" s="85"/>
      <c r="D217" s="85"/>
      <c r="E217" s="87"/>
      <c r="F217" s="5"/>
      <c r="G217" s="5"/>
    </row>
    <row r="218" spans="1:7" s="6" customFormat="1" ht="18">
      <c r="A218" s="85"/>
      <c r="B218" s="85"/>
      <c r="C218" s="85"/>
      <c r="D218" s="85"/>
      <c r="E218" s="87"/>
      <c r="F218" s="5"/>
      <c r="G218" s="5"/>
    </row>
    <row r="219" spans="1:7" s="6" customFormat="1" ht="18">
      <c r="A219" s="88"/>
      <c r="B219" s="89" t="s">
        <v>184</v>
      </c>
      <c r="C219" s="89"/>
      <c r="D219" s="89"/>
      <c r="E219" s="90"/>
      <c r="F219" s="5"/>
      <c r="G219" s="5"/>
    </row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</sheetData>
  <sheetProtection/>
  <mergeCells count="15">
    <mergeCell ref="A198:E198"/>
    <mergeCell ref="A210:E210"/>
    <mergeCell ref="A212:E212"/>
    <mergeCell ref="A5:E5"/>
    <mergeCell ref="A6:E6"/>
    <mergeCell ref="A54:E54"/>
    <mergeCell ref="A87:E87"/>
    <mergeCell ref="A134:E134"/>
    <mergeCell ref="A166:E166"/>
    <mergeCell ref="A1:E1"/>
    <mergeCell ref="A2:A3"/>
    <mergeCell ref="B2:B3"/>
    <mergeCell ref="C2:C3"/>
    <mergeCell ref="D2:E2"/>
    <mergeCell ref="A4:E4"/>
  </mergeCells>
  <conditionalFormatting sqref="C48">
    <cfRule type="expression" priority="6" dxfId="0" stopIfTrue="1">
      <formula>"Вакцина."</formula>
    </cfRule>
  </conditionalFormatting>
  <conditionalFormatting sqref="C88">
    <cfRule type="expression" priority="5" dxfId="0" stopIfTrue="1">
      <formula>"Вакцина."</formula>
    </cfRule>
  </conditionalFormatting>
  <conditionalFormatting sqref="C89">
    <cfRule type="expression" priority="4" dxfId="0" stopIfTrue="1">
      <formula>"Вакцина."</formula>
    </cfRule>
  </conditionalFormatting>
  <conditionalFormatting sqref="C90">
    <cfRule type="expression" priority="3" dxfId="0" stopIfTrue="1">
      <formula>"Вакцина."</formula>
    </cfRule>
  </conditionalFormatting>
  <conditionalFormatting sqref="C91">
    <cfRule type="expression" priority="2" dxfId="0" stopIfTrue="1">
      <formula>"Вакцина."</formula>
    </cfRule>
  </conditionalFormatting>
  <conditionalFormatting sqref="C92">
    <cfRule type="expression" priority="1" dxfId="0" stopIfTrue="1">
      <formula>"Вакцина."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2020-03-30T08:09:59Z</cp:lastPrinted>
  <dcterms:created xsi:type="dcterms:W3CDTF">1996-10-08T23:32:33Z</dcterms:created>
  <dcterms:modified xsi:type="dcterms:W3CDTF">2020-03-30T14:50:09Z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