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5630" windowHeight="10995" tabRatio="500" activeTab="0"/>
  </bookViews>
  <sheets>
    <sheet name="Залишки на 03.02.2020" sheetId="1" r:id="rId1"/>
  </sheets>
  <definedNames/>
  <calcPr fullCalcOnLoad="1"/>
</workbook>
</file>

<file path=xl/sharedStrings.xml><?xml version="1.0" encoding="utf-8"?>
<sst xmlns="http://schemas.openxmlformats.org/spreadsheetml/2006/main" count="360" uniqueCount="195">
  <si>
    <t xml:space="preserve">Рукавички хірургічні стер. </t>
  </si>
  <si>
    <t>№ п/п</t>
  </si>
  <si>
    <t>Найменування</t>
  </si>
  <si>
    <t>Одиниці
виміру</t>
  </si>
  <si>
    <t>Кількість</t>
  </si>
  <si>
    <t>закуплено/
поставлено з початку року</t>
  </si>
  <si>
    <t>залишки станом на звітну дату</t>
  </si>
  <si>
    <t>Закупівля лікарських засобів та виробів медичного призначення
(за бюджетні кошти, передбачені кошторисом закладу)</t>
  </si>
  <si>
    <t>Лікарські засоби</t>
  </si>
  <si>
    <t>Бюджет / Бюджет пільгова категорія</t>
  </si>
  <si>
    <t>уп</t>
  </si>
  <si>
    <t>Атракуріум-Ново р-н д/ін 10мг/мл 5мл №5</t>
  </si>
  <si>
    <t>Бісопролол-Астрафарм табл по 5мг №20 (10х2)</t>
  </si>
  <si>
    <t>Варфарин-ФС табл. по 3мг №100 (10х10)</t>
  </si>
  <si>
    <t>Гепарин -Індар 5000МО/ мл 5мл №5</t>
  </si>
  <si>
    <t>фл</t>
  </si>
  <si>
    <t>Дигоксин 0,025% 1мл №10</t>
  </si>
  <si>
    <t>Дитилін 20мг/мл 5мл №10</t>
  </si>
  <si>
    <t>Кордіамін 25%-2мл №10</t>
  </si>
  <si>
    <t>Лідокаїну г/х 10% по 2мл №10</t>
  </si>
  <si>
    <t>Метоклопраміду г/х 5мг/мл по 2мл №10</t>
  </si>
  <si>
    <t>Метопролол табл по 50мг №30</t>
  </si>
  <si>
    <t>Натрію хлорид 0,9% 200</t>
  </si>
  <si>
    <t>Грип</t>
  </si>
  <si>
    <t>Азимед табл. 500 мг№3( 3х1)</t>
  </si>
  <si>
    <t>Амброксол табл.по 30мг №20 (10х2)</t>
  </si>
  <si>
    <t>Амоксил табл. по 250мг №10х2</t>
  </si>
  <si>
    <t>Кальдіум капсули пролонгованої дії 600мг №100</t>
  </si>
  <si>
    <t>Небутамол р-н д/інг 1мг/мл по 2мл №40</t>
  </si>
  <si>
    <t xml:space="preserve">Реамберин по 200мл </t>
  </si>
  <si>
    <t>Спіронолактон-Дарниця по 25 мг №30</t>
  </si>
  <si>
    <t>Вироби медичного призначення</t>
  </si>
  <si>
    <t>шт</t>
  </si>
  <si>
    <t xml:space="preserve">Бинт марлевий медичний 7мх14см н/ст </t>
  </si>
  <si>
    <t>Вата медична гігроскопічна хір.гіг.100гр н/с Білосніжка</t>
  </si>
  <si>
    <t>Рукавички н/ст</t>
  </si>
  <si>
    <t>пар</t>
  </si>
  <si>
    <t>Пристр ПР 21-01 (Одноразова система для вливання інфузійних розчинів)</t>
  </si>
  <si>
    <t>Шприц 2-хкомпонентний (0,8х38мм) (21Gх1 1/2) 20 мл</t>
  </si>
  <si>
    <t>Маска захисна н/ст №100</t>
  </si>
  <si>
    <t xml:space="preserve">Дренажний комплект циклера </t>
  </si>
  <si>
    <t>Інші джерела фінансування (гуманітарна допомога, благодійна допопога, тощо доручення)</t>
  </si>
  <si>
    <t>Арикстра д/ін 12/5 мг/мол 0,6 №10</t>
  </si>
  <si>
    <t>Серміон таб 30мг №10</t>
  </si>
  <si>
    <t>Серміон ліофіл 4мг фл №4</t>
  </si>
  <si>
    <t>Доручення УБД</t>
  </si>
  <si>
    <t>ЗАНІДІП табл в/о  10 мг № 56 (14х4)</t>
  </si>
  <si>
    <t>Централізоване постачання (за Державні кошти, передбачені МОЗ України  у держбюджеті)</t>
  </si>
  <si>
    <t>Централізоване постачання (за Обласні кошти, передбачені у обласному бюджеті)</t>
  </si>
  <si>
    <t>флакон</t>
  </si>
  <si>
    <t>шпр</t>
  </si>
  <si>
    <t>к-т</t>
  </si>
  <si>
    <t xml:space="preserve">Integrity Coronary Stent System, Diameter  3,5/Length 26/ Інтегріті коронарна стент-система, діаметр 3,5/довжина 26 </t>
  </si>
  <si>
    <t xml:space="preserve">Integrity Coronary Stent System, Diameter  3,5/Length 30/ Інтегріті коронарна стент-система, діаметр 3,5/довжина 30 </t>
  </si>
  <si>
    <t xml:space="preserve">Integrity Coronary Stent System, Diameter  2,75/Length 30/ Інтегріті коронарна стент-система, діаметр 2,75/довжина 30 </t>
  </si>
  <si>
    <t>Коронарний ангіопластичний катетер RIVER, CBR 1,50 x15140, Diameter 1,5/Lehgth 15</t>
  </si>
  <si>
    <t xml:space="preserve">Коронарний ангіопластичний катетер RIVER, CBR 3,00 x15140, Diameter 3/Lehgth 15 </t>
  </si>
  <si>
    <t xml:space="preserve">Бария сульфат для рентгеноскопии 80г   </t>
  </si>
  <si>
    <t>Клофелин - ЗН р-р д/ин 0,01% 1мл амп № 10</t>
  </si>
  <si>
    <t>Плівка рентген медична 18х24 № 100</t>
  </si>
  <si>
    <t>Папір діаграмний 50 х 30</t>
  </si>
  <si>
    <t>Магнію сульфат розчин 250мг/мл  по 5мл № 10 амп.</t>
  </si>
  <si>
    <t>ЗАНІДІП таб,в/о 10 мг  №28 (14х2)</t>
  </si>
  <si>
    <t>Швидкий тест для виявлення анитіл до вірусу імунодефіциту людини</t>
  </si>
  <si>
    <t>ЗАНІДІП таб,в/о 20 мг  №28 (14х2)</t>
  </si>
  <si>
    <t>МЕТОКЛОПРАМІДУ ГІДРОХЛОРИД Розчин для ін`єкцій, 5 мг/мл по 2 мл в ампулах № 10 (5х2)</t>
  </si>
  <si>
    <t>уп.</t>
  </si>
  <si>
    <t>Метронідазон 0,5% 100мл</t>
  </si>
  <si>
    <t>пач</t>
  </si>
  <si>
    <t>Кетгут без голки стер. №4  (UPS0) 150см Medico (Huaian) Китай</t>
  </si>
  <si>
    <t>Кетгут без голки стер. №5 (UPS1) 150см Medico (Huaian) Китай</t>
  </si>
  <si>
    <t>Глюкоза розчин для інфузій 50мг/мл по 200мл</t>
  </si>
  <si>
    <t>Рінгера  по 400 мл</t>
  </si>
  <si>
    <t>Цефтріаксон-Д пор/д/ін р-ну 1г №1</t>
  </si>
  <si>
    <t>Капрон кручений білий в катушках USP 2/0 (М 2,5) довжниною 250м</t>
  </si>
  <si>
    <t>Пластир медичний фіксуючий на бавовняній основі 2*500</t>
  </si>
  <si>
    <t>Шприц ін`єкц.однор.викор.20мл  Medicare</t>
  </si>
  <si>
    <t>Капрон кручений білий в катушках USP 2 (М 5) довжниною 80м</t>
  </si>
  <si>
    <t>Капрон кручений білий в катушках USP 1 (М 4) довжниною 130м</t>
  </si>
  <si>
    <t>Діалізатор xevonta Hi 15</t>
  </si>
  <si>
    <t>Діалізатор xevonta Hi 18</t>
  </si>
  <si>
    <t>AV-Set ONLINE plus 5008-R Кровопровідні магістралі</t>
  </si>
  <si>
    <t>bibag 5008  650g Бікарбонат натрію для гемодіалізу</t>
  </si>
  <si>
    <t>Цитростеріл 5л</t>
  </si>
  <si>
    <t>Шприц ін`єкц.однор.викор.5мл  Medicare</t>
  </si>
  <si>
    <t>Відріз марлевий мед . н/ст тип 500*90 ТМ медичн. станд</t>
  </si>
  <si>
    <t>Катетер Argle для перитонеального діалізу, Curl Cath, 2 манжети, 62 см - у індивідуальній стерильній упаковці з поліетилену, по 1 упаковці у маркованій коробці</t>
  </si>
  <si>
    <t>Шприц Medic-o-planet  10мл, 3-х комп, Луер Лок, з надітою голкою, 21G х1 1/2 (0,8х40 мм), polybag</t>
  </si>
  <si>
    <t>Трубка ендотрахеальна «ALEXPHARM» з манжетою № 7,5</t>
  </si>
  <si>
    <t>Трубка ендотрахеальна «ALEXPHARM» з манжетою № 8,0</t>
  </si>
  <si>
    <t>Канюля внутрішньовенна з ін’єкційним портом, стандарт, «ALEXPHARM» 18G (1,3*45мм)</t>
  </si>
  <si>
    <t>Канюля внутрішньовенна з ін’єкційним портом, стандарт, «ALEXPHARM» 20G (1,1*32мм)</t>
  </si>
  <si>
    <t>Катетер венозний підключичний КВ-3 (Fr 6)</t>
  </si>
  <si>
    <t>Голка для встановлення підключичного катетера КВ-3 G 15</t>
  </si>
  <si>
    <t>Плівка рентген медична 24х30 № 100</t>
  </si>
  <si>
    <t>Лезо № 24</t>
  </si>
  <si>
    <t>Левофлоксацин 5мг  100мл</t>
  </si>
  <si>
    <t>Індикатор парової стериолізації 132/20</t>
  </si>
  <si>
    <t>Індикатор парової стериолізації  УП 132/20</t>
  </si>
  <si>
    <t xml:space="preserve">Провідниковий катетер Climber </t>
  </si>
  <si>
    <t>РТСА катетр балонний</t>
  </si>
  <si>
    <t>Омепразол ліофілізат для розчину для інфузій по 40мг у фл. № 1</t>
  </si>
  <si>
    <t>НЕБУТАМОЛ®  розчин для інгаляцій 1 мг/мл по 2 мл контейнерах однодозових № 10 (10х1), у пакетах з полімерної плівки у пачці</t>
  </si>
  <si>
    <t>шприц</t>
  </si>
  <si>
    <t>упак</t>
  </si>
  <si>
    <t>НУТРІНІЛ ПД4 з 1,1% вмістом амінокислот розчин для перитонеального діалізу по 2л у пластиковому мішку</t>
  </si>
  <si>
    <t>Діагностичний моноклональний реагент  - анти-А</t>
  </si>
  <si>
    <t>Діагностичний моноклональний реагент  - анти-АВ</t>
  </si>
  <si>
    <t>Діагностичний моноклональний реагент  - анти-В</t>
  </si>
  <si>
    <t>Діагностичний моноклональний реагент  - анти-Д</t>
  </si>
  <si>
    <t>Желатин розчин 10% (10амп. по 10мл)</t>
  </si>
  <si>
    <t>Азопірамова проба</t>
  </si>
  <si>
    <t>пляшка</t>
  </si>
  <si>
    <t>Індикатор парової стериолізації 180/60</t>
  </si>
  <si>
    <t>Натрію хлорид 0,9% 400</t>
  </si>
  <si>
    <t>Гемотран р-н д/ін 50мг/мл амп 5мл № 10</t>
  </si>
  <si>
    <t>Глюкоза р-н д/інф  10% 400мл</t>
  </si>
  <si>
    <t>Глюкоза розчин для інфузій 50мг/мл по 400мл</t>
  </si>
  <si>
    <t>Димедрол р-н д/ін 1% амп 1 мл № 10</t>
  </si>
  <si>
    <t>Лідокаїн р-н д/ін 20мг/мл  по 2мл №10</t>
  </si>
  <si>
    <t>Мезатон р-н д/ін 10мг/мл амп 1мл № 10</t>
  </si>
  <si>
    <t>кор</t>
  </si>
  <si>
    <t>Спирт 96% 100мл</t>
  </si>
  <si>
    <t>Дофамін-Дарниця конц д/р-ну д/інф 40мг/мл 5мл № 10</t>
  </si>
  <si>
    <t>Фуросемід-Дарниця р-н д/ін 10мг/м л амп 2мл № 10</t>
  </si>
  <si>
    <t>Лезо № 23</t>
  </si>
  <si>
    <t xml:space="preserve">Шприц ін`єкц.однор.викор.2мл </t>
  </si>
  <si>
    <t>Катетер підключичний 1,4мм</t>
  </si>
  <si>
    <t xml:space="preserve">Зонд шлунковий № 18 </t>
  </si>
  <si>
    <t>Плівка рентген медична 30х40 № 100</t>
  </si>
  <si>
    <t>ДІАНІЛ ПД4 З ВМІСТОМ ГЛЮКОЗИ 3,86% М/ОБ/38,6 мг/мл, розчин для перитонеального діалізу, по 5000 мл розчину у пластиковому мішку</t>
  </si>
  <si>
    <t>ДІСОЛЬ по 200мл в бутилках</t>
  </si>
  <si>
    <t>Заст. головного лікаря з медичної частини                                                                           А.О. Тамамшева</t>
  </si>
  <si>
    <t>Анальгін розчин для ін`єкцій 500мг/мл по 2мл № 10 в амп. у пачках з перегородками</t>
  </si>
  <si>
    <t>L-лізину есцинт розчин для ін`єкцій 1мг/мл по 5мл в амп. № 10 у блістері в пачці</t>
  </si>
  <si>
    <t>Дексаметазон розчин для ін`єкцій 4мг/мл по 1мл в амп № 5</t>
  </si>
  <si>
    <t>Диклофенак нтрію розчин для ін`єкцій 25мг/мл по 3мл в амр № 5</t>
  </si>
  <si>
    <t xml:space="preserve">но-х-ша розчин для ін`єкцій 20мг/мл по 2мл № 5 в амп  </t>
  </si>
  <si>
    <t>ЕКСТРАНІЛ, по 2,0 л розчину у пластиковому мішку, обладнаному ін`єкційним портом</t>
  </si>
  <si>
    <t>ФЛЕНОКС (еноксапарин натрію), розчин для ін`єкцій, 10000 анти-Ха МО/мл по 0,8 мл (8000 анти-Ха МО) у шприці</t>
  </si>
  <si>
    <t>АРИКСТРА (фондапаринукс натрію) розчин для ін`єкцій, 2,5 мг/0,5 мл по 0,5 мл у попередньо заповненому шприці</t>
  </si>
  <si>
    <t xml:space="preserve">Ультравіст 370, розчин для ін`єкцій та інфузій, 370 мг/мл, по 100 мл у флаконі, по 1 флакону у картонній пачці </t>
  </si>
  <si>
    <t>Томогексол, розчин для ін`єкцій, 350 мг йоду/мл, по 50мл у флаконі, по 1 флакону у картонній пачці сер.300318/7UA</t>
  </si>
  <si>
    <t xml:space="preserve">ТОМОГЕКСОЛ. Розчин для ін`єкцій 350 мг йоду/мл по 50 мл у флаконах № 1 </t>
  </si>
  <si>
    <t>ЕПОБІОКРИН, розчин для ін`єкцій по 4 000 МО по 1 мл в попередньо наповненому шприцу</t>
  </si>
  <si>
    <t>ЕМАВЕЙЛ розчин для ін`єкцій, 2000 МО/мл по 1 мл у попередньо наповненому шприці в пачці з картону № 1 сер.201901014S</t>
  </si>
  <si>
    <t xml:space="preserve">ГЕПАРИН-ІНДАР розчин для ін`єкцій, 5000 МО/мл, фл 5мл (2500МО) у флаконі; по 1 флакону в пачці </t>
  </si>
  <si>
    <t>Гепарин розчин для ін`єкцій, 5000 МО/мл, по 5 мл в флаконах №5</t>
  </si>
  <si>
    <t>Кальцію хлорид розчин для ін`єкцій, 100 мг/мл, по 10 мл в ампулі, №10</t>
  </si>
  <si>
    <t>БЕЛЦЕФ (цефтриаксон), порошок для розчину для ін`єкцій по 1г у флаконах №10</t>
  </si>
  <si>
    <t>ЕСПІМ, порошок для приготування розчину для ін`єкцій по 1г у флаконах №1</t>
  </si>
  <si>
    <t xml:space="preserve">Ковпачок роз`єднувальний дезінфікуючий MiniCap </t>
  </si>
  <si>
    <t xml:space="preserve">Тонкостінний судинний протез політетрафторелатином, вкритий вуглецем, із з`ємним спіральним посиленням, довжина 70см, діаметр 8мм в комплекті з вісьмома хірургічними шовними матеріалами: - Судинний протез IMPRACARBOFLO PTFE (1шт в комплекті); - Хірургічний авторматичний шовний матеріал, стерильний </t>
  </si>
  <si>
    <t>КОВПАЧОК роз`єднувальний дезінфікуючий MiniCap</t>
  </si>
  <si>
    <t>Адреналін-Здоров`я  р-н д/ін 1,82мг/мл 1мл № 10</t>
  </si>
  <si>
    <t xml:space="preserve">Гентаміцин-Здоров`я р-н д/ін 40мг/1мл амп 2мл № 10 </t>
  </si>
  <si>
    <t>Протез судини в`язаний прямий InterGard 8мм х 40см, IGK0008-40</t>
  </si>
  <si>
    <t>Протез судини в`язаний біфуркаційний Inter Gard 16ммх8мм, 50 см</t>
  </si>
  <si>
    <t>Пристрій для вливання інфузійних розчинів ПР голка типу Олівець  регулювал. Барабан. Типу без ПВХ без латекса</t>
  </si>
  <si>
    <t xml:space="preserve">ДІАНІЛ ПД 4  з вмістом глюкози 3,86% в мішках подвійних ємністю 2000 мл розчину у мішку Віафлекс </t>
  </si>
  <si>
    <t>Вироби медичного призначення для коронарографії судин (комплект для коронарографії, який включає один катетер JL4, один катетер JR4, один катер PIG, один провідник (0,035, 150см), один інтродюсер). Набір катетерів ЕЗ-ПАК</t>
  </si>
  <si>
    <t xml:space="preserve">ДІАНІЛ ПД 4 з вмістом глюкози 1,36% М/ОБ13,6 мг/мл, розчин для перитонеального діалізу, по 2000 мл розчину у пластиковому мішку Віафлекс </t>
  </si>
  <si>
    <t xml:space="preserve">ДІАНІЛ ПД 4  з вмістом глюкози 2,27% в мішках подвійних ємністю 5000 мл розчину у мішку Віафлекс </t>
  </si>
  <si>
    <t xml:space="preserve">Система эндопротез тазобедренного сустава Мотор Сечь </t>
  </si>
  <si>
    <t>Лікарський засіб для запобігання небажаної вагітності  Депо-провера, 150 мг/мл по 1 мл у флаконі</t>
  </si>
  <si>
    <t>ДІАНІЛ ПД4 З ВМІСТОМ ГЛЮКОЗИ 3,86% М/ОБ/38,6 мг/мл, розчин для перитонеального діалізу, по 5000 мл розчину у пластиковому мішку Віафлекс</t>
  </si>
  <si>
    <t>Перелік лікарських засобів та виробів медичного призначення закуплених    
КП "Криворізька міська клінічна лікарня № 2"  КМР                                                     
станом на  03 лютого 2020 р.</t>
  </si>
  <si>
    <t>ДІАНІЛ ПД 4 З ВМІСТОМ ГЛЮКОЗИ 2,27% М/ОБ/22,7 мг/мл, розчин для перитонеального діалізу, по 5000 мл</t>
  </si>
  <si>
    <t xml:space="preserve">ДІАНІЛ ПД 4 З ВМІСТОМ ГЛЮКОЗИ 2,27% М/ОБ/22,7 мг/мл, розчин для перитонеального діалізу, по 2000 мл розчину </t>
  </si>
  <si>
    <t xml:space="preserve">Діаніл ПД4 з вмістом глюкози 1,36% розчин для перитонеального діалізу по 5000мл розчину у пластиковому мішку одинарному </t>
  </si>
  <si>
    <t xml:space="preserve">Стрептокіназа-Біофарма, ліофілізат для розчину для інфузій по 1500000МО, 1 флакон з ліофілізатом у блістері, по 1 блістеру у пачці з картону </t>
  </si>
  <si>
    <t xml:space="preserve">Комплект трубок підвищенної міцності для перитонеального діалізу з гвинтовими затискачами MiniCap </t>
  </si>
  <si>
    <t xml:space="preserve">Набір HomeChoice для автоматизованого ПД з касетою, 4 конектори </t>
  </si>
  <si>
    <t>Фіксуючий титановий перехідник для діалізного катетера</t>
  </si>
  <si>
    <t>СТРЕПТОКІНАЗА-Біофарма Ліофілізат для розчину для інфузій по 1500000 МО 1 флакон з ліофілізатом у блістері; по 1 блістеру у пачці з картону</t>
  </si>
  <si>
    <t>Комплект трубок підвіщенної міцності</t>
  </si>
  <si>
    <t>FX 50 classix Діалізатор</t>
  </si>
  <si>
    <t>FX 60 classix Діалізатор</t>
  </si>
  <si>
    <t>FX100 classix Діалізатор</t>
  </si>
  <si>
    <t xml:space="preserve">15GA-R25 Діалізна голка </t>
  </si>
  <si>
    <t xml:space="preserve">15GV-R25 Діалізна голка </t>
  </si>
  <si>
    <t>DIASAFE plus  Фільтр для діалізної рідини</t>
  </si>
  <si>
    <t xml:space="preserve">Затискач вихідного каналу мішків для перитонеального діалізу </t>
  </si>
  <si>
    <t>Протези тазостегнового суглобу безцементні стерильні IRENE</t>
  </si>
  <si>
    <t>Протези тазостегнового суглобу зацементовані стерильні IRENE</t>
  </si>
  <si>
    <t>ЕКСТРАНІЛ, розчин для перитонеального діалізу, по 2,0 л розчину у пластиковому мішку</t>
  </si>
  <si>
    <t>Granudial AF 11Кислотний концентрат для гемодіалізу</t>
  </si>
  <si>
    <t>Натрію хлорид. Розчин для інфузій 9мг/мл по 400 мл у пляшках № 1</t>
  </si>
  <si>
    <t>СЕВОРАН Рідина для інгаляцій, 100%, по 250 мл у пластиковому флаконі з ковпачком системи Quik fil; по 1 флакону в картонній коробці</t>
  </si>
  <si>
    <t xml:space="preserve">Катетер для коронарної ангіопластики FRYDERYK, СВА 3,5х10 140, Diameter 3,5/Length 10 </t>
  </si>
  <si>
    <t>Катетер для коронарної ангіопластики FRYDERYK, СВА 3,5х20 140, Diameter 3,5/Length 20</t>
  </si>
  <si>
    <t>Балон-катетер для коронарної ангіопластики (коронарний балон-катетер для предилятації стандартних уражень). Коронарний ангіопластичний катетер RIVER</t>
  </si>
  <si>
    <t>Балон-катетер для коронарної ангіопластики (коронарний балон-катетер для постдилятації стандартних уражень). Катетер  для коронарної ангіопластики FRYDERYK</t>
  </si>
  <si>
    <t>Інтродюсер кардіологічний, INT6FK, 6Fr (11сm)</t>
  </si>
  <si>
    <t xml:space="preserve">ВЕРОРАБ, вакцина антирабічна, по 1 дозі у флаконах №1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</si>
</sst>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* #,##0.00_);_(* \(#,##0.00\);_(* \-??_);_(@_)"/>
    <numFmt numFmtId="167" formatCode="0.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4"/>
      <color indexed="8"/>
      <name val="Arial Narrow"/>
      <family val="2"/>
    </font>
    <font>
      <sz val="13.5"/>
      <color indexed="8"/>
      <name val="Arial Narrow"/>
      <family val="2"/>
    </font>
    <font>
      <sz val="13"/>
      <color indexed="8"/>
      <name val="Arial Narrow"/>
      <family val="2"/>
    </font>
    <font>
      <i/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Narrow"/>
      <family val="2"/>
    </font>
    <font>
      <sz val="11"/>
      <color rgb="FF000000"/>
      <name val="Arial Narrow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4"/>
      <color rgb="FF000000"/>
      <name val="Arial Narrow"/>
      <family val="2"/>
    </font>
    <font>
      <sz val="13.5"/>
      <color rgb="FF000000"/>
      <name val="Arial Narrow"/>
      <family val="2"/>
    </font>
    <font>
      <sz val="13"/>
      <color rgb="FF000000"/>
      <name val="Arial Narrow"/>
      <family val="2"/>
    </font>
    <font>
      <i/>
      <sz val="14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 horizontal="left"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6" fontId="0" fillId="0" borderId="0" applyBorder="0" applyProtection="0">
      <alignment/>
    </xf>
    <xf numFmtId="16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53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left" vertical="top" wrapText="1"/>
    </xf>
    <xf numFmtId="0" fontId="54" fillId="34" borderId="10" xfId="0" applyFont="1" applyFill="1" applyBorder="1" applyAlignment="1">
      <alignment horizontal="center"/>
    </xf>
    <xf numFmtId="1" fontId="54" fillId="33" borderId="10" xfId="62" applyNumberFormat="1" applyFont="1" applyFill="1" applyBorder="1" applyAlignment="1" applyProtection="1">
      <alignment horizontal="center" vertical="center" wrapText="1"/>
      <protection/>
    </xf>
    <xf numFmtId="0" fontId="54" fillId="34" borderId="10" xfId="0" applyFont="1" applyFill="1" applyBorder="1" applyAlignment="1">
      <alignment horizontal="left" vertical="center" wrapText="1"/>
    </xf>
    <xf numFmtId="1" fontId="54" fillId="34" borderId="10" xfId="62" applyNumberFormat="1" applyFont="1" applyFill="1" applyBorder="1" applyAlignment="1" applyProtection="1">
      <alignment horizontal="center"/>
      <protection/>
    </xf>
    <xf numFmtId="0" fontId="54" fillId="0" borderId="10" xfId="0" applyFont="1" applyFill="1" applyBorder="1" applyAlignment="1">
      <alignment horizontal="center" vertical="center"/>
    </xf>
    <xf numFmtId="49" fontId="54" fillId="34" borderId="10" xfId="0" applyNumberFormat="1" applyFont="1" applyFill="1" applyBorder="1" applyAlignment="1">
      <alignment horizontal="left" vertical="center" wrapText="1"/>
    </xf>
    <xf numFmtId="49" fontId="54" fillId="33" borderId="10" xfId="0" applyNumberFormat="1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/>
    </xf>
    <xf numFmtId="1" fontId="54" fillId="33" borderId="10" xfId="62" applyNumberFormat="1" applyFont="1" applyFill="1" applyBorder="1" applyAlignment="1" applyProtection="1">
      <alignment horizontal="center"/>
      <protection/>
    </xf>
    <xf numFmtId="0" fontId="54" fillId="33" borderId="10" xfId="0" applyFont="1" applyFill="1" applyBorder="1" applyAlignment="1">
      <alignment horizontal="left" vertical="center" wrapText="1"/>
    </xf>
    <xf numFmtId="0" fontId="54" fillId="34" borderId="10" xfId="0" applyFont="1" applyFill="1" applyBorder="1" applyAlignment="1">
      <alignment wrapText="1"/>
    </xf>
    <xf numFmtId="0" fontId="54" fillId="34" borderId="10" xfId="0" applyFont="1" applyFill="1" applyBorder="1" applyAlignment="1">
      <alignment horizontal="center" wrapText="1"/>
    </xf>
    <xf numFmtId="0" fontId="54" fillId="34" borderId="10" xfId="0" applyFont="1" applyFill="1" applyBorder="1" applyAlignment="1">
      <alignment horizontal="left" vertical="top" wrapText="1"/>
    </xf>
    <xf numFmtId="0" fontId="54" fillId="34" borderId="11" xfId="0" applyFont="1" applyFill="1" applyBorder="1" applyAlignment="1">
      <alignment wrapText="1"/>
    </xf>
    <xf numFmtId="49" fontId="54" fillId="33" borderId="10" xfId="0" applyNumberFormat="1" applyFont="1" applyFill="1" applyBorder="1" applyAlignment="1">
      <alignment vertical="center" wrapText="1"/>
    </xf>
    <xf numFmtId="49" fontId="55" fillId="33" borderId="10" xfId="0" applyNumberFormat="1" applyFont="1" applyFill="1" applyBorder="1" applyAlignment="1">
      <alignment horizontal="left" vertical="center" wrapText="1"/>
    </xf>
    <xf numFmtId="0" fontId="54" fillId="34" borderId="10" xfId="0" applyFont="1" applyFill="1" applyBorder="1" applyAlignment="1">
      <alignment horizontal="left" wrapText="1"/>
    </xf>
    <xf numFmtId="0" fontId="54" fillId="34" borderId="10" xfId="0" applyFont="1" applyFill="1" applyBorder="1" applyAlignment="1">
      <alignment vertical="top" wrapText="1"/>
    </xf>
    <xf numFmtId="0" fontId="54" fillId="34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left" wrapText="1"/>
    </xf>
    <xf numFmtId="0" fontId="54" fillId="34" borderId="11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left" vertical="center" wrapText="1"/>
    </xf>
    <xf numFmtId="0" fontId="54" fillId="33" borderId="11" xfId="0" applyFont="1" applyFill="1" applyBorder="1" applyAlignment="1">
      <alignment horizontal="center" vertical="top"/>
    </xf>
    <xf numFmtId="3" fontId="54" fillId="33" borderId="10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wrapText="1"/>
    </xf>
    <xf numFmtId="0" fontId="54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top"/>
    </xf>
    <xf numFmtId="0" fontId="54" fillId="0" borderId="10" xfId="0" applyFont="1" applyBorder="1" applyAlignment="1">
      <alignment horizontal="center"/>
    </xf>
    <xf numFmtId="0" fontId="54" fillId="33" borderId="10" xfId="0" applyFont="1" applyFill="1" applyBorder="1" applyAlignment="1">
      <alignment horizontal="center" vertical="top"/>
    </xf>
    <xf numFmtId="0" fontId="55" fillId="34" borderId="10" xfId="0" applyFont="1" applyFill="1" applyBorder="1" applyAlignment="1">
      <alignment wrapText="1"/>
    </xf>
    <xf numFmtId="0" fontId="54" fillId="34" borderId="10" xfId="0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34" borderId="13" xfId="0" applyFont="1" applyFill="1" applyBorder="1" applyAlignment="1">
      <alignment horizontal="left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left" vertical="center" wrapText="1"/>
    </xf>
    <xf numFmtId="0" fontId="56" fillId="34" borderId="15" xfId="0" applyFont="1" applyFill="1" applyBorder="1" applyAlignment="1">
      <alignment horizontal="left" vertical="center" wrapText="1"/>
    </xf>
    <xf numFmtId="0" fontId="54" fillId="34" borderId="15" xfId="0" applyFont="1" applyFill="1" applyBorder="1" applyAlignment="1">
      <alignment horizontal="left" vertical="center" wrapText="1"/>
    </xf>
    <xf numFmtId="0" fontId="55" fillId="34" borderId="15" xfId="0" applyNumberFormat="1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vertical="center" wrapText="1"/>
    </xf>
    <xf numFmtId="0" fontId="54" fillId="0" borderId="10" xfId="54" applyFont="1" applyBorder="1" applyAlignment="1">
      <alignment horizontal="left" vertical="center" wrapText="1"/>
      <protection/>
    </xf>
    <xf numFmtId="0" fontId="54" fillId="0" borderId="10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left" wrapText="1"/>
    </xf>
    <xf numFmtId="1" fontId="54" fillId="0" borderId="10" xfId="62" applyNumberFormat="1" applyFont="1" applyFill="1" applyBorder="1" applyAlignment="1" applyProtection="1">
      <alignment horizontal="center"/>
      <protection/>
    </xf>
    <xf numFmtId="0" fontId="54" fillId="0" borderId="10" xfId="0" applyNumberFormat="1" applyFont="1" applyFill="1" applyBorder="1" applyAlignment="1">
      <alignment vertical="center" wrapText="1"/>
    </xf>
    <xf numFmtId="0" fontId="54" fillId="0" borderId="10" xfId="0" applyFont="1" applyBorder="1" applyAlignment="1">
      <alignment horizontal="left" wrapText="1"/>
    </xf>
    <xf numFmtId="49" fontId="5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wrapText="1"/>
    </xf>
    <xf numFmtId="0" fontId="54" fillId="34" borderId="14" xfId="0" applyFont="1" applyFill="1" applyBorder="1" applyAlignment="1">
      <alignment horizontal="left" vertical="center" wrapText="1"/>
    </xf>
    <xf numFmtId="0" fontId="54" fillId="33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7" fillId="0" borderId="0" xfId="0" applyFont="1" applyFill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">
    <dxf>
      <font>
        <b/>
        <i val="0"/>
        <color indexed="8"/>
      </font>
      <fill>
        <patternFill>
          <bgColor indexed="12"/>
        </patternFill>
      </fill>
    </dxf>
    <dxf>
      <font>
        <b/>
        <i val="0"/>
        <color indexed="8"/>
      </font>
      <fill>
        <patternFill>
          <bgColor indexed="12"/>
        </patternFill>
      </fill>
    </dxf>
    <dxf>
      <font>
        <b/>
        <i val="0"/>
        <color indexed="8"/>
      </font>
      <fill>
        <patternFill>
          <bgColor indexed="12"/>
        </patternFill>
      </fill>
    </dxf>
    <dxf>
      <font>
        <b/>
        <i val="0"/>
        <color indexed="8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9"/>
  <sheetViews>
    <sheetView tabSelected="1" zoomScalePageLayoutView="0" workbookViewId="0" topLeftCell="A1">
      <selection activeCell="A5" sqref="A5:E5"/>
    </sheetView>
  </sheetViews>
  <sheetFormatPr defaultColWidth="9.140625" defaultRowHeight="12.75"/>
  <cols>
    <col min="1" max="1" width="6.7109375" style="0" customWidth="1"/>
    <col min="2" max="2" width="90.7109375" style="0" customWidth="1"/>
    <col min="3" max="5" width="20.7109375" style="0" customWidth="1"/>
    <col min="6" max="6" width="10.7109375" style="0" customWidth="1"/>
    <col min="7" max="7" width="16.7109375" style="0" customWidth="1"/>
  </cols>
  <sheetData>
    <row r="1" spans="1:7" ht="60" customHeight="1">
      <c r="A1" s="2" t="s">
        <v>166</v>
      </c>
      <c r="B1" s="2"/>
      <c r="C1" s="2"/>
      <c r="D1" s="2"/>
      <c r="E1" s="2"/>
      <c r="F1" s="1"/>
      <c r="G1" s="1"/>
    </row>
    <row r="2" spans="1:7" s="6" customFormat="1" ht="60" customHeight="1">
      <c r="A2" s="3" t="s">
        <v>1</v>
      </c>
      <c r="B2" s="3" t="s">
        <v>2</v>
      </c>
      <c r="C2" s="3" t="s">
        <v>3</v>
      </c>
      <c r="D2" s="4" t="s">
        <v>4</v>
      </c>
      <c r="E2" s="4"/>
      <c r="F2" s="5"/>
      <c r="G2" s="5"/>
    </row>
    <row r="3" spans="1:7" s="6" customFormat="1" ht="60" customHeight="1">
      <c r="A3" s="3"/>
      <c r="B3" s="3"/>
      <c r="C3" s="3"/>
      <c r="D3" s="7" t="s">
        <v>5</v>
      </c>
      <c r="E3" s="8" t="s">
        <v>6</v>
      </c>
      <c r="F3" s="5"/>
      <c r="G3" s="5"/>
    </row>
    <row r="4" spans="1:7" s="6" customFormat="1" ht="39.75" customHeight="1">
      <c r="A4" s="9" t="s">
        <v>7</v>
      </c>
      <c r="B4" s="9"/>
      <c r="C4" s="9"/>
      <c r="D4" s="9"/>
      <c r="E4" s="9"/>
      <c r="F4" s="5"/>
      <c r="G4" s="5"/>
    </row>
    <row r="5" spans="1:7" s="6" customFormat="1" ht="18">
      <c r="A5" s="9" t="s">
        <v>8</v>
      </c>
      <c r="B5" s="9"/>
      <c r="C5" s="9"/>
      <c r="D5" s="9"/>
      <c r="E5" s="9"/>
      <c r="F5" s="5"/>
      <c r="G5" s="5"/>
    </row>
    <row r="6" spans="1:7" s="6" customFormat="1" ht="18">
      <c r="A6" s="10" t="s">
        <v>9</v>
      </c>
      <c r="B6" s="10"/>
      <c r="C6" s="10"/>
      <c r="D6" s="10"/>
      <c r="E6" s="10"/>
      <c r="F6" s="5"/>
      <c r="G6" s="5"/>
    </row>
    <row r="7" spans="1:7" s="6" customFormat="1" ht="36">
      <c r="A7" s="11">
        <v>1</v>
      </c>
      <c r="B7" s="12" t="s">
        <v>133</v>
      </c>
      <c r="C7" s="13" t="s">
        <v>10</v>
      </c>
      <c r="D7" s="11">
        <v>0</v>
      </c>
      <c r="E7" s="14">
        <f>5+125.5</f>
        <v>130.5</v>
      </c>
      <c r="F7" s="5"/>
      <c r="G7" s="5"/>
    </row>
    <row r="8" spans="1:7" s="6" customFormat="1" ht="18">
      <c r="A8" s="11">
        <v>2</v>
      </c>
      <c r="B8" s="15" t="s">
        <v>154</v>
      </c>
      <c r="C8" s="16" t="s">
        <v>10</v>
      </c>
      <c r="D8" s="11">
        <v>0</v>
      </c>
      <c r="E8" s="14">
        <v>10</v>
      </c>
      <c r="F8" s="5"/>
      <c r="G8" s="5"/>
    </row>
    <row r="9" spans="1:7" s="6" customFormat="1" ht="18">
      <c r="A9" s="11">
        <v>3</v>
      </c>
      <c r="B9" s="12" t="s">
        <v>134</v>
      </c>
      <c r="C9" s="11" t="s">
        <v>10</v>
      </c>
      <c r="D9" s="17">
        <v>0</v>
      </c>
      <c r="E9" s="14">
        <v>2.5</v>
      </c>
      <c r="F9" s="5"/>
      <c r="G9" s="5"/>
    </row>
    <row r="10" spans="1:7" s="6" customFormat="1" ht="18">
      <c r="A10" s="11">
        <v>4</v>
      </c>
      <c r="B10" s="18" t="s">
        <v>11</v>
      </c>
      <c r="C10" s="16" t="s">
        <v>10</v>
      </c>
      <c r="D10" s="19">
        <v>0</v>
      </c>
      <c r="E10" s="20">
        <v>129</v>
      </c>
      <c r="F10" s="5"/>
      <c r="G10" s="5"/>
    </row>
    <row r="11" spans="1:7" s="6" customFormat="1" ht="18">
      <c r="A11" s="11">
        <v>5</v>
      </c>
      <c r="B11" s="21" t="s">
        <v>12</v>
      </c>
      <c r="C11" s="16" t="s">
        <v>10</v>
      </c>
      <c r="D11" s="19">
        <v>0</v>
      </c>
      <c r="E11" s="20">
        <v>1.5</v>
      </c>
      <c r="F11" s="5"/>
      <c r="G11" s="5"/>
    </row>
    <row r="12" spans="1:7" s="6" customFormat="1" ht="18">
      <c r="A12" s="11">
        <v>6</v>
      </c>
      <c r="B12" s="22" t="s">
        <v>13</v>
      </c>
      <c r="C12" s="23" t="s">
        <v>10</v>
      </c>
      <c r="D12" s="24">
        <v>0</v>
      </c>
      <c r="E12" s="20">
        <v>0.7</v>
      </c>
      <c r="F12" s="5"/>
      <c r="G12" s="5"/>
    </row>
    <row r="13" spans="1:7" s="6" customFormat="1" ht="18">
      <c r="A13" s="11">
        <v>7</v>
      </c>
      <c r="B13" s="25" t="s">
        <v>14</v>
      </c>
      <c r="C13" s="23" t="s">
        <v>68</v>
      </c>
      <c r="D13" s="24">
        <v>0</v>
      </c>
      <c r="E13" s="20">
        <f>5+3.2</f>
        <v>8.2</v>
      </c>
      <c r="F13" s="5"/>
      <c r="G13" s="5"/>
    </row>
    <row r="14" spans="1:7" s="6" customFormat="1" ht="18">
      <c r="A14" s="11">
        <v>8</v>
      </c>
      <c r="B14" s="26" t="s">
        <v>71</v>
      </c>
      <c r="C14" s="27" t="s">
        <v>112</v>
      </c>
      <c r="D14" s="24">
        <v>0</v>
      </c>
      <c r="E14" s="20">
        <v>11</v>
      </c>
      <c r="F14" s="5"/>
      <c r="G14" s="5"/>
    </row>
    <row r="15" spans="1:7" s="6" customFormat="1" ht="18">
      <c r="A15" s="11">
        <v>9</v>
      </c>
      <c r="B15" s="26" t="s">
        <v>117</v>
      </c>
      <c r="C15" s="27" t="s">
        <v>112</v>
      </c>
      <c r="D15" s="24">
        <v>0</v>
      </c>
      <c r="E15" s="20">
        <v>16</v>
      </c>
      <c r="F15" s="5"/>
      <c r="G15" s="5"/>
    </row>
    <row r="16" spans="1:7" s="6" customFormat="1" ht="18">
      <c r="A16" s="11">
        <v>10</v>
      </c>
      <c r="B16" s="28" t="s">
        <v>116</v>
      </c>
      <c r="C16" s="16" t="s">
        <v>15</v>
      </c>
      <c r="D16" s="24">
        <v>0</v>
      </c>
      <c r="E16" s="20"/>
      <c r="F16" s="5"/>
      <c r="G16" s="5"/>
    </row>
    <row r="17" spans="1:7" s="6" customFormat="1" ht="18">
      <c r="A17" s="11">
        <v>11</v>
      </c>
      <c r="B17" s="26" t="s">
        <v>115</v>
      </c>
      <c r="C17" s="16" t="s">
        <v>10</v>
      </c>
      <c r="D17" s="24">
        <v>0</v>
      </c>
      <c r="E17" s="20">
        <v>15</v>
      </c>
      <c r="F17" s="5"/>
      <c r="G17" s="5"/>
    </row>
    <row r="18" spans="1:7" s="6" customFormat="1" ht="18">
      <c r="A18" s="11">
        <v>12</v>
      </c>
      <c r="B18" s="26" t="s">
        <v>155</v>
      </c>
      <c r="C18" s="16" t="s">
        <v>10</v>
      </c>
      <c r="D18" s="24">
        <v>0</v>
      </c>
      <c r="E18" s="20">
        <v>5</v>
      </c>
      <c r="F18" s="5"/>
      <c r="G18" s="5"/>
    </row>
    <row r="19" spans="1:7" s="6" customFormat="1" ht="18">
      <c r="A19" s="11">
        <v>13</v>
      </c>
      <c r="B19" s="26" t="s">
        <v>135</v>
      </c>
      <c r="C19" s="16" t="s">
        <v>10</v>
      </c>
      <c r="D19" s="11">
        <v>0</v>
      </c>
      <c r="E19" s="14">
        <f>3+27+5.6</f>
        <v>35.6</v>
      </c>
      <c r="F19" s="5"/>
      <c r="G19" s="5"/>
    </row>
    <row r="20" spans="1:7" s="6" customFormat="1" ht="18">
      <c r="A20" s="11">
        <v>14</v>
      </c>
      <c r="B20" s="25" t="s">
        <v>16</v>
      </c>
      <c r="C20" s="23" t="s">
        <v>10</v>
      </c>
      <c r="D20" s="24">
        <v>0</v>
      </c>
      <c r="E20" s="20">
        <v>3</v>
      </c>
      <c r="F20" s="5"/>
      <c r="G20" s="5"/>
    </row>
    <row r="21" spans="1:7" s="6" customFormat="1" ht="18">
      <c r="A21" s="11">
        <v>15</v>
      </c>
      <c r="B21" s="22" t="s">
        <v>16</v>
      </c>
      <c r="C21" s="23" t="s">
        <v>10</v>
      </c>
      <c r="D21" s="24">
        <v>30</v>
      </c>
      <c r="E21" s="20">
        <v>3</v>
      </c>
      <c r="F21" s="5"/>
      <c r="G21" s="5"/>
    </row>
    <row r="22" spans="1:7" s="6" customFormat="1" ht="18">
      <c r="A22" s="11">
        <v>16</v>
      </c>
      <c r="B22" s="22" t="s">
        <v>136</v>
      </c>
      <c r="C22" s="23" t="s">
        <v>10</v>
      </c>
      <c r="D22" s="24">
        <v>0</v>
      </c>
      <c r="E22" s="20">
        <f>13+5+1.8</f>
        <v>19.8</v>
      </c>
      <c r="F22" s="5"/>
      <c r="G22" s="5"/>
    </row>
    <row r="23" spans="1:7" s="6" customFormat="1" ht="18">
      <c r="A23" s="11">
        <v>17</v>
      </c>
      <c r="B23" s="26" t="s">
        <v>118</v>
      </c>
      <c r="C23" s="16" t="s">
        <v>10</v>
      </c>
      <c r="D23" s="24">
        <v>0</v>
      </c>
      <c r="E23" s="20">
        <v>5</v>
      </c>
      <c r="F23" s="5"/>
      <c r="G23" s="5"/>
    </row>
    <row r="24" spans="1:7" s="6" customFormat="1" ht="18">
      <c r="A24" s="11">
        <v>18</v>
      </c>
      <c r="B24" s="25" t="s">
        <v>17</v>
      </c>
      <c r="C24" s="23" t="s">
        <v>10</v>
      </c>
      <c r="D24" s="24">
        <v>0</v>
      </c>
      <c r="E24" s="20">
        <v>38</v>
      </c>
      <c r="F24" s="5"/>
      <c r="G24" s="5"/>
    </row>
    <row r="25" spans="1:7" s="6" customFormat="1" ht="18">
      <c r="A25" s="11">
        <v>19</v>
      </c>
      <c r="B25" s="29" t="s">
        <v>123</v>
      </c>
      <c r="C25" s="16" t="s">
        <v>10</v>
      </c>
      <c r="D25" s="24">
        <v>0</v>
      </c>
      <c r="E25" s="20">
        <v>14</v>
      </c>
      <c r="F25" s="5"/>
      <c r="G25" s="5"/>
    </row>
    <row r="26" spans="1:7" s="6" customFormat="1" ht="18">
      <c r="A26" s="11">
        <v>20</v>
      </c>
      <c r="B26" s="22" t="s">
        <v>58</v>
      </c>
      <c r="C26" s="23" t="s">
        <v>10</v>
      </c>
      <c r="D26" s="24">
        <v>0</v>
      </c>
      <c r="E26" s="20">
        <v>23</v>
      </c>
      <c r="F26" s="5"/>
      <c r="G26" s="5"/>
    </row>
    <row r="27" spans="1:7" s="6" customFormat="1" ht="18">
      <c r="A27" s="11">
        <v>21</v>
      </c>
      <c r="B27" s="30" t="s">
        <v>18</v>
      </c>
      <c r="C27" s="23" t="s">
        <v>10</v>
      </c>
      <c r="D27" s="24">
        <v>0</v>
      </c>
      <c r="E27" s="20">
        <v>2.5</v>
      </c>
      <c r="F27" s="5"/>
      <c r="G27" s="5"/>
    </row>
    <row r="28" spans="1:7" s="6" customFormat="1" ht="18">
      <c r="A28" s="11">
        <v>22</v>
      </c>
      <c r="B28" s="26" t="s">
        <v>96</v>
      </c>
      <c r="C28" s="23" t="s">
        <v>15</v>
      </c>
      <c r="D28" s="24">
        <v>0</v>
      </c>
      <c r="E28" s="20">
        <v>37</v>
      </c>
      <c r="F28" s="5"/>
      <c r="G28" s="5"/>
    </row>
    <row r="29" spans="1:7" s="6" customFormat="1" ht="18">
      <c r="A29" s="11">
        <v>23</v>
      </c>
      <c r="B29" s="22" t="s">
        <v>119</v>
      </c>
      <c r="C29" s="23" t="s">
        <v>10</v>
      </c>
      <c r="D29" s="24">
        <v>0</v>
      </c>
      <c r="E29" s="20"/>
      <c r="F29" s="5"/>
      <c r="G29" s="5"/>
    </row>
    <row r="30" spans="1:7" s="6" customFormat="1" ht="18">
      <c r="A30" s="11">
        <v>24</v>
      </c>
      <c r="B30" s="22" t="s">
        <v>19</v>
      </c>
      <c r="C30" s="23" t="s">
        <v>10</v>
      </c>
      <c r="D30" s="24">
        <f>1541+1299</f>
        <v>2840</v>
      </c>
      <c r="E30" s="20">
        <f>1294+210+131+413.8</f>
        <v>2048.8</v>
      </c>
      <c r="F30" s="5"/>
      <c r="G30" s="5"/>
    </row>
    <row r="31" spans="1:7" s="6" customFormat="1" ht="18">
      <c r="A31" s="11">
        <v>25</v>
      </c>
      <c r="B31" s="22" t="s">
        <v>61</v>
      </c>
      <c r="C31" s="23" t="s">
        <v>10</v>
      </c>
      <c r="D31" s="24">
        <v>0</v>
      </c>
      <c r="E31" s="20">
        <f>52+10+8+5.3</f>
        <v>75.3</v>
      </c>
      <c r="F31" s="5"/>
      <c r="G31" s="5"/>
    </row>
    <row r="32" spans="1:7" s="6" customFormat="1" ht="18">
      <c r="A32" s="11">
        <v>26</v>
      </c>
      <c r="B32" s="26" t="s">
        <v>120</v>
      </c>
      <c r="C32" s="16" t="s">
        <v>121</v>
      </c>
      <c r="D32" s="24">
        <v>0</v>
      </c>
      <c r="E32" s="20">
        <v>5</v>
      </c>
      <c r="F32" s="5"/>
      <c r="G32" s="5"/>
    </row>
    <row r="33" spans="1:7" s="6" customFormat="1" ht="34.5">
      <c r="A33" s="11">
        <v>27</v>
      </c>
      <c r="B33" s="31" t="s">
        <v>65</v>
      </c>
      <c r="C33" s="23" t="s">
        <v>66</v>
      </c>
      <c r="D33" s="24">
        <v>0</v>
      </c>
      <c r="E33" s="20">
        <f>17+17+3.1+86</f>
        <v>123.1</v>
      </c>
      <c r="F33" s="5"/>
      <c r="G33" s="5"/>
    </row>
    <row r="34" spans="1:7" s="6" customFormat="1" ht="18">
      <c r="A34" s="11">
        <v>28</v>
      </c>
      <c r="B34" s="25" t="s">
        <v>21</v>
      </c>
      <c r="C34" s="23" t="s">
        <v>10</v>
      </c>
      <c r="D34" s="24">
        <v>0</v>
      </c>
      <c r="E34" s="20">
        <v>4</v>
      </c>
      <c r="F34" s="5"/>
      <c r="G34" s="5"/>
    </row>
    <row r="35" spans="1:7" s="6" customFormat="1" ht="18">
      <c r="A35" s="11">
        <v>29</v>
      </c>
      <c r="B35" s="22" t="s">
        <v>67</v>
      </c>
      <c r="C35" s="23" t="s">
        <v>32</v>
      </c>
      <c r="D35" s="24">
        <v>0</v>
      </c>
      <c r="E35" s="20">
        <v>4</v>
      </c>
      <c r="F35" s="5"/>
      <c r="G35" s="5"/>
    </row>
    <row r="36" spans="1:7" s="6" customFormat="1" ht="18">
      <c r="A36" s="11">
        <v>30</v>
      </c>
      <c r="B36" s="18" t="s">
        <v>114</v>
      </c>
      <c r="C36" s="23" t="s">
        <v>15</v>
      </c>
      <c r="D36" s="24">
        <v>0</v>
      </c>
      <c r="E36" s="20">
        <v>624</v>
      </c>
      <c r="F36" s="5"/>
      <c r="G36" s="5"/>
    </row>
    <row r="37" spans="1:7" s="6" customFormat="1" ht="18">
      <c r="A37" s="11">
        <v>31</v>
      </c>
      <c r="B37" s="18" t="s">
        <v>22</v>
      </c>
      <c r="C37" s="23" t="s">
        <v>15</v>
      </c>
      <c r="D37" s="24">
        <v>0</v>
      </c>
      <c r="E37" s="20">
        <f>200+350+350+185+42+950+152</f>
        <v>2229</v>
      </c>
      <c r="F37" s="5"/>
      <c r="G37" s="5"/>
    </row>
    <row r="38" spans="1:7" s="6" customFormat="1" ht="36">
      <c r="A38" s="11">
        <v>32</v>
      </c>
      <c r="B38" s="32" t="s">
        <v>102</v>
      </c>
      <c r="C38" s="16" t="s">
        <v>10</v>
      </c>
      <c r="D38" s="19">
        <v>0</v>
      </c>
      <c r="E38" s="20">
        <v>10</v>
      </c>
      <c r="F38" s="5"/>
      <c r="G38" s="5"/>
    </row>
    <row r="39" spans="1:7" s="6" customFormat="1" ht="18">
      <c r="A39" s="11">
        <v>33</v>
      </c>
      <c r="B39" s="33" t="s">
        <v>137</v>
      </c>
      <c r="C39" s="16" t="s">
        <v>10</v>
      </c>
      <c r="D39" s="24">
        <v>0</v>
      </c>
      <c r="E39" s="20">
        <v>36.2</v>
      </c>
      <c r="F39" s="5"/>
      <c r="G39" s="5"/>
    </row>
    <row r="40" spans="1:7" s="6" customFormat="1" ht="18">
      <c r="A40" s="11">
        <v>34</v>
      </c>
      <c r="B40" s="26" t="s">
        <v>101</v>
      </c>
      <c r="C40" s="23" t="s">
        <v>10</v>
      </c>
      <c r="D40" s="24">
        <v>0</v>
      </c>
      <c r="E40" s="20">
        <v>4</v>
      </c>
      <c r="F40" s="5"/>
      <c r="G40" s="5"/>
    </row>
    <row r="41" spans="1:7" s="6" customFormat="1" ht="18">
      <c r="A41" s="11">
        <v>35</v>
      </c>
      <c r="B41" s="26" t="s">
        <v>122</v>
      </c>
      <c r="C41" s="23" t="s">
        <v>15</v>
      </c>
      <c r="D41" s="24">
        <v>0</v>
      </c>
      <c r="E41" s="20">
        <v>55</v>
      </c>
      <c r="F41" s="5"/>
      <c r="G41" s="5"/>
    </row>
    <row r="42" spans="1:7" s="6" customFormat="1" ht="18">
      <c r="A42" s="11">
        <v>36</v>
      </c>
      <c r="B42" s="25" t="s">
        <v>72</v>
      </c>
      <c r="C42" s="23" t="s">
        <v>15</v>
      </c>
      <c r="D42" s="24">
        <v>0</v>
      </c>
      <c r="E42" s="20">
        <f>144+48+48+10+96+72</f>
        <v>418</v>
      </c>
      <c r="F42" s="5"/>
      <c r="G42" s="5"/>
    </row>
    <row r="43" spans="1:7" s="6" customFormat="1" ht="18">
      <c r="A43" s="11">
        <v>37</v>
      </c>
      <c r="B43" s="28" t="s">
        <v>124</v>
      </c>
      <c r="C43" s="16" t="s">
        <v>10</v>
      </c>
      <c r="D43" s="24">
        <v>0</v>
      </c>
      <c r="E43" s="20">
        <v>4</v>
      </c>
      <c r="F43" s="5"/>
      <c r="G43" s="5"/>
    </row>
    <row r="44" spans="1:7" s="6" customFormat="1" ht="18">
      <c r="A44" s="11">
        <v>38</v>
      </c>
      <c r="B44" s="25" t="s">
        <v>73</v>
      </c>
      <c r="C44" s="23" t="s">
        <v>15</v>
      </c>
      <c r="D44" s="24">
        <v>0</v>
      </c>
      <c r="E44" s="20">
        <f>128+56+64+53+24+1408</f>
        <v>1733</v>
      </c>
      <c r="F44" s="5"/>
      <c r="G44" s="5"/>
    </row>
    <row r="45" spans="1:7" s="6" customFormat="1" ht="18">
      <c r="A45" s="34" t="s">
        <v>23</v>
      </c>
      <c r="B45" s="34"/>
      <c r="C45" s="34"/>
      <c r="D45" s="34"/>
      <c r="E45" s="34"/>
      <c r="F45" s="5"/>
      <c r="G45" s="5"/>
    </row>
    <row r="46" spans="1:7" s="6" customFormat="1" ht="18">
      <c r="A46" s="35">
        <v>1</v>
      </c>
      <c r="B46" s="18" t="s">
        <v>24</v>
      </c>
      <c r="C46" s="23" t="s">
        <v>10</v>
      </c>
      <c r="D46" s="24">
        <v>0</v>
      </c>
      <c r="E46" s="20">
        <v>53</v>
      </c>
      <c r="F46" s="5"/>
      <c r="G46" s="5"/>
    </row>
    <row r="47" spans="1:7" s="6" customFormat="1" ht="18">
      <c r="A47" s="35">
        <v>2</v>
      </c>
      <c r="B47" s="25" t="s">
        <v>25</v>
      </c>
      <c r="C47" s="23" t="s">
        <v>10</v>
      </c>
      <c r="D47" s="24">
        <v>30</v>
      </c>
      <c r="E47" s="20">
        <v>41</v>
      </c>
      <c r="F47" s="5"/>
      <c r="G47" s="5"/>
    </row>
    <row r="48" spans="1:7" s="6" customFormat="1" ht="18">
      <c r="A48" s="35">
        <v>3</v>
      </c>
      <c r="B48" s="25" t="s">
        <v>26</v>
      </c>
      <c r="C48" s="23" t="s">
        <v>10</v>
      </c>
      <c r="D48" s="24">
        <v>0</v>
      </c>
      <c r="E48" s="20">
        <v>16</v>
      </c>
      <c r="F48" s="5"/>
      <c r="G48" s="5"/>
    </row>
    <row r="49" spans="1:7" s="6" customFormat="1" ht="18">
      <c r="A49" s="35">
        <v>4</v>
      </c>
      <c r="B49" s="25" t="s">
        <v>27</v>
      </c>
      <c r="C49" s="23" t="s">
        <v>10</v>
      </c>
      <c r="D49" s="24">
        <v>0</v>
      </c>
      <c r="E49" s="20">
        <v>1</v>
      </c>
      <c r="F49" s="5"/>
      <c r="G49" s="5"/>
    </row>
    <row r="50" spans="1:7" s="6" customFormat="1" ht="18">
      <c r="A50" s="35">
        <v>5</v>
      </c>
      <c r="B50" s="25" t="s">
        <v>28</v>
      </c>
      <c r="C50" s="23" t="s">
        <v>10</v>
      </c>
      <c r="D50" s="24">
        <v>0</v>
      </c>
      <c r="E50" s="20">
        <v>1</v>
      </c>
      <c r="F50" s="5"/>
      <c r="G50" s="5"/>
    </row>
    <row r="51" spans="1:7" s="6" customFormat="1" ht="18">
      <c r="A51" s="35">
        <v>6</v>
      </c>
      <c r="B51" s="22" t="s">
        <v>29</v>
      </c>
      <c r="C51" s="36" t="s">
        <v>15</v>
      </c>
      <c r="D51" s="24">
        <v>40</v>
      </c>
      <c r="E51" s="20">
        <v>20</v>
      </c>
      <c r="F51" s="5"/>
      <c r="G51" s="5"/>
    </row>
    <row r="52" spans="1:7" s="6" customFormat="1" ht="18">
      <c r="A52" s="35">
        <v>7</v>
      </c>
      <c r="B52" s="25" t="s">
        <v>30</v>
      </c>
      <c r="C52" s="23" t="s">
        <v>10</v>
      </c>
      <c r="D52" s="24">
        <v>0</v>
      </c>
      <c r="E52" s="20">
        <v>39</v>
      </c>
      <c r="F52" s="5"/>
      <c r="G52" s="5"/>
    </row>
    <row r="53" spans="1:7" s="6" customFormat="1" ht="18">
      <c r="A53" s="9" t="s">
        <v>31</v>
      </c>
      <c r="B53" s="9"/>
      <c r="C53" s="9"/>
      <c r="D53" s="9"/>
      <c r="E53" s="9"/>
      <c r="F53" s="5"/>
      <c r="G53" s="5"/>
    </row>
    <row r="54" spans="1:7" s="6" customFormat="1" ht="18">
      <c r="A54" s="11">
        <v>1</v>
      </c>
      <c r="B54" s="37" t="s">
        <v>111</v>
      </c>
      <c r="C54" s="38" t="s">
        <v>10</v>
      </c>
      <c r="D54" s="11">
        <v>0</v>
      </c>
      <c r="E54" s="14">
        <v>6</v>
      </c>
      <c r="F54" s="5"/>
      <c r="G54" s="5"/>
    </row>
    <row r="55" spans="1:7" s="6" customFormat="1" ht="18">
      <c r="A55" s="11">
        <v>2</v>
      </c>
      <c r="B55" s="39" t="s">
        <v>33</v>
      </c>
      <c r="C55" s="40" t="s">
        <v>32</v>
      </c>
      <c r="D55" s="41">
        <v>1030</v>
      </c>
      <c r="E55" s="20">
        <f>107+700+20+146+120</f>
        <v>1093</v>
      </c>
      <c r="F55" s="5"/>
      <c r="G55" s="5"/>
    </row>
    <row r="56" spans="1:7" s="6" customFormat="1" ht="18">
      <c r="A56" s="11">
        <v>3</v>
      </c>
      <c r="B56" s="39" t="s">
        <v>34</v>
      </c>
      <c r="C56" s="40" t="s">
        <v>32</v>
      </c>
      <c r="D56" s="41">
        <v>260</v>
      </c>
      <c r="E56" s="20">
        <v>30</v>
      </c>
      <c r="F56" s="5"/>
      <c r="G56" s="5"/>
    </row>
    <row r="57" spans="1:7" s="6" customFormat="1" ht="18">
      <c r="A57" s="11">
        <v>4</v>
      </c>
      <c r="B57" s="29" t="s">
        <v>85</v>
      </c>
      <c r="C57" s="42" t="s">
        <v>32</v>
      </c>
      <c r="D57" s="41">
        <v>0</v>
      </c>
      <c r="E57" s="20">
        <f>68+12+514</f>
        <v>594</v>
      </c>
      <c r="F57" s="5"/>
      <c r="G57" s="5"/>
    </row>
    <row r="58" spans="1:7" s="6" customFormat="1" ht="18">
      <c r="A58" s="11">
        <v>5</v>
      </c>
      <c r="B58" s="26" t="s">
        <v>93</v>
      </c>
      <c r="C58" s="16" t="s">
        <v>32</v>
      </c>
      <c r="D58" s="41">
        <v>0</v>
      </c>
      <c r="E58" s="20">
        <f>70+15</f>
        <v>85</v>
      </c>
      <c r="F58" s="5"/>
      <c r="G58" s="5"/>
    </row>
    <row r="59" spans="1:7" s="6" customFormat="1" ht="18">
      <c r="A59" s="11">
        <v>6</v>
      </c>
      <c r="B59" s="26" t="s">
        <v>106</v>
      </c>
      <c r="C59" s="43" t="s">
        <v>15</v>
      </c>
      <c r="D59" s="11">
        <v>0</v>
      </c>
      <c r="E59" s="14">
        <v>22</v>
      </c>
      <c r="F59" s="5"/>
      <c r="G59" s="5"/>
    </row>
    <row r="60" spans="1:7" s="6" customFormat="1" ht="18">
      <c r="A60" s="11">
        <v>7</v>
      </c>
      <c r="B60" s="26" t="s">
        <v>107</v>
      </c>
      <c r="C60" s="43" t="s">
        <v>15</v>
      </c>
      <c r="D60" s="11">
        <v>0</v>
      </c>
      <c r="E60" s="14">
        <v>22</v>
      </c>
      <c r="F60" s="5"/>
      <c r="G60" s="5"/>
    </row>
    <row r="61" spans="1:7" s="6" customFormat="1" ht="18">
      <c r="A61" s="11">
        <v>8</v>
      </c>
      <c r="B61" s="26" t="s">
        <v>108</v>
      </c>
      <c r="C61" s="43" t="s">
        <v>15</v>
      </c>
      <c r="D61" s="11">
        <v>0</v>
      </c>
      <c r="E61" s="14">
        <v>22</v>
      </c>
      <c r="F61" s="5"/>
      <c r="G61" s="5"/>
    </row>
    <row r="62" spans="1:7" s="6" customFormat="1" ht="18">
      <c r="A62" s="11">
        <v>9</v>
      </c>
      <c r="B62" s="26" t="s">
        <v>109</v>
      </c>
      <c r="C62" s="43" t="s">
        <v>15</v>
      </c>
      <c r="D62" s="11">
        <v>0</v>
      </c>
      <c r="E62" s="14">
        <v>4</v>
      </c>
      <c r="F62" s="5"/>
      <c r="G62" s="5"/>
    </row>
    <row r="63" spans="1:7" s="6" customFormat="1" ht="18">
      <c r="A63" s="11">
        <v>10</v>
      </c>
      <c r="B63" s="12" t="s">
        <v>110</v>
      </c>
      <c r="C63" s="13" t="s">
        <v>10</v>
      </c>
      <c r="D63" s="11">
        <v>0</v>
      </c>
      <c r="E63" s="14">
        <v>0.6</v>
      </c>
      <c r="F63" s="5"/>
      <c r="G63" s="5"/>
    </row>
    <row r="64" spans="1:7" s="6" customFormat="1" ht="18">
      <c r="A64" s="11">
        <v>11</v>
      </c>
      <c r="B64" s="18" t="s">
        <v>98</v>
      </c>
      <c r="C64" s="43" t="s">
        <v>32</v>
      </c>
      <c r="D64" s="41">
        <v>0</v>
      </c>
      <c r="E64" s="20">
        <v>14</v>
      </c>
      <c r="F64" s="5"/>
      <c r="G64" s="5"/>
    </row>
    <row r="65" spans="1:7" s="6" customFormat="1" ht="18">
      <c r="A65" s="11">
        <v>12</v>
      </c>
      <c r="B65" s="18" t="s">
        <v>113</v>
      </c>
      <c r="C65" s="43" t="s">
        <v>32</v>
      </c>
      <c r="D65" s="41">
        <v>0</v>
      </c>
      <c r="E65" s="20">
        <v>8</v>
      </c>
      <c r="F65" s="5"/>
      <c r="G65" s="5"/>
    </row>
    <row r="66" spans="1:7" s="6" customFormat="1" ht="18">
      <c r="A66" s="11">
        <v>13</v>
      </c>
      <c r="B66" s="18" t="s">
        <v>97</v>
      </c>
      <c r="C66" s="43" t="s">
        <v>32</v>
      </c>
      <c r="D66" s="41">
        <v>0</v>
      </c>
      <c r="E66" s="20">
        <v>14</v>
      </c>
      <c r="F66" s="5"/>
      <c r="G66" s="5"/>
    </row>
    <row r="67" spans="1:7" s="6" customFormat="1" ht="18">
      <c r="A67" s="11">
        <v>14</v>
      </c>
      <c r="B67" s="18" t="s">
        <v>128</v>
      </c>
      <c r="C67" s="43" t="s">
        <v>10</v>
      </c>
      <c r="D67" s="41">
        <v>0</v>
      </c>
      <c r="E67" s="20">
        <v>60</v>
      </c>
      <c r="F67" s="5"/>
      <c r="G67" s="5"/>
    </row>
    <row r="68" spans="1:7" s="6" customFormat="1" ht="36">
      <c r="A68" s="11">
        <v>15</v>
      </c>
      <c r="B68" s="26" t="s">
        <v>90</v>
      </c>
      <c r="C68" s="16" t="s">
        <v>32</v>
      </c>
      <c r="D68" s="41">
        <v>0</v>
      </c>
      <c r="E68" s="20">
        <v>40</v>
      </c>
      <c r="F68" s="5"/>
      <c r="G68" s="5"/>
    </row>
    <row r="69" spans="1:7" s="6" customFormat="1" ht="36">
      <c r="A69" s="11">
        <v>16</v>
      </c>
      <c r="B69" s="26" t="s">
        <v>91</v>
      </c>
      <c r="C69" s="16" t="s">
        <v>32</v>
      </c>
      <c r="D69" s="41">
        <v>0</v>
      </c>
      <c r="E69" s="20">
        <f>14+25+150</f>
        <v>189</v>
      </c>
      <c r="F69" s="5"/>
      <c r="G69" s="5"/>
    </row>
    <row r="70" spans="1:7" s="6" customFormat="1" ht="18">
      <c r="A70" s="11">
        <v>17</v>
      </c>
      <c r="B70" s="18" t="s">
        <v>78</v>
      </c>
      <c r="C70" s="44" t="s">
        <v>32</v>
      </c>
      <c r="D70" s="41">
        <v>0</v>
      </c>
      <c r="E70" s="20">
        <v>3</v>
      </c>
      <c r="F70" s="5"/>
      <c r="G70" s="5"/>
    </row>
    <row r="71" spans="1:7" s="6" customFormat="1" ht="18">
      <c r="A71" s="11">
        <v>18</v>
      </c>
      <c r="B71" s="18" t="s">
        <v>77</v>
      </c>
      <c r="C71" s="44" t="s">
        <v>32</v>
      </c>
      <c r="D71" s="41">
        <v>0</v>
      </c>
      <c r="E71" s="20">
        <f>23+5</f>
        <v>28</v>
      </c>
      <c r="F71" s="5"/>
      <c r="G71" s="5"/>
    </row>
    <row r="72" spans="1:7" s="6" customFormat="1" ht="18">
      <c r="A72" s="11">
        <v>19</v>
      </c>
      <c r="B72" s="18" t="s">
        <v>74</v>
      </c>
      <c r="C72" s="44" t="s">
        <v>32</v>
      </c>
      <c r="D72" s="41">
        <v>0</v>
      </c>
      <c r="E72" s="20">
        <f>4+5+23</f>
        <v>32</v>
      </c>
      <c r="F72" s="5"/>
      <c r="G72" s="5"/>
    </row>
    <row r="73" spans="1:7" s="6" customFormat="1" ht="18">
      <c r="A73" s="11">
        <v>20</v>
      </c>
      <c r="B73" s="26" t="s">
        <v>127</v>
      </c>
      <c r="C73" s="45" t="s">
        <v>10</v>
      </c>
      <c r="D73" s="41">
        <v>0</v>
      </c>
      <c r="E73" s="20">
        <v>70</v>
      </c>
      <c r="F73" s="5"/>
      <c r="G73" s="5"/>
    </row>
    <row r="74" spans="1:7" s="6" customFormat="1" ht="18">
      <c r="A74" s="11">
        <v>21</v>
      </c>
      <c r="B74" s="26" t="s">
        <v>92</v>
      </c>
      <c r="C74" s="16" t="s">
        <v>32</v>
      </c>
      <c r="D74" s="41">
        <v>0</v>
      </c>
      <c r="E74" s="20">
        <v>15</v>
      </c>
      <c r="F74" s="5"/>
      <c r="G74" s="5"/>
    </row>
    <row r="75" spans="1:7" s="6" customFormat="1" ht="18">
      <c r="A75" s="11">
        <v>22</v>
      </c>
      <c r="B75" s="26" t="s">
        <v>69</v>
      </c>
      <c r="C75" s="27" t="s">
        <v>32</v>
      </c>
      <c r="D75" s="41">
        <v>0</v>
      </c>
      <c r="E75" s="20">
        <f>10+120</f>
        <v>130</v>
      </c>
      <c r="F75" s="5"/>
      <c r="G75" s="5"/>
    </row>
    <row r="76" spans="1:7" s="6" customFormat="1" ht="18">
      <c r="A76" s="11">
        <v>23</v>
      </c>
      <c r="B76" s="26" t="s">
        <v>70</v>
      </c>
      <c r="C76" s="27" t="s">
        <v>32</v>
      </c>
      <c r="D76" s="41">
        <v>0</v>
      </c>
      <c r="E76" s="20">
        <f>10+120</f>
        <v>130</v>
      </c>
      <c r="F76" s="5"/>
      <c r="G76" s="5"/>
    </row>
    <row r="77" spans="1:7" s="6" customFormat="1" ht="18">
      <c r="A77" s="11">
        <v>24</v>
      </c>
      <c r="B77" s="26" t="s">
        <v>125</v>
      </c>
      <c r="C77" s="27" t="s">
        <v>32</v>
      </c>
      <c r="D77" s="41">
        <v>0</v>
      </c>
      <c r="E77" s="20">
        <v>100</v>
      </c>
      <c r="F77" s="5"/>
      <c r="G77" s="5"/>
    </row>
    <row r="78" spans="1:7" s="6" customFormat="1" ht="18">
      <c r="A78" s="11">
        <v>25</v>
      </c>
      <c r="B78" s="26" t="s">
        <v>95</v>
      </c>
      <c r="C78" s="27" t="s">
        <v>32</v>
      </c>
      <c r="D78" s="41">
        <v>0</v>
      </c>
      <c r="E78" s="20">
        <v>99</v>
      </c>
      <c r="F78" s="5"/>
      <c r="G78" s="5"/>
    </row>
    <row r="79" spans="1:7" s="6" customFormat="1" ht="18">
      <c r="A79" s="11">
        <v>26</v>
      </c>
      <c r="B79" s="25" t="s">
        <v>60</v>
      </c>
      <c r="C79" s="44" t="s">
        <v>32</v>
      </c>
      <c r="D79" s="41">
        <v>10</v>
      </c>
      <c r="E79" s="20">
        <v>600</v>
      </c>
      <c r="F79" s="5"/>
      <c r="G79" s="5"/>
    </row>
    <row r="80" spans="1:7" s="6" customFormat="1" ht="18">
      <c r="A80" s="11">
        <v>27</v>
      </c>
      <c r="B80" s="18" t="s">
        <v>75</v>
      </c>
      <c r="C80" s="44" t="s">
        <v>32</v>
      </c>
      <c r="D80" s="41">
        <v>0</v>
      </c>
      <c r="E80" s="20">
        <v>13</v>
      </c>
      <c r="F80" s="5"/>
      <c r="G80" s="5"/>
    </row>
    <row r="81" spans="1:7" s="6" customFormat="1" ht="18">
      <c r="A81" s="11">
        <v>28</v>
      </c>
      <c r="B81" s="28" t="s">
        <v>59</v>
      </c>
      <c r="C81" s="44" t="s">
        <v>10</v>
      </c>
      <c r="D81" s="41">
        <v>240</v>
      </c>
      <c r="E81" s="20">
        <v>3</v>
      </c>
      <c r="F81" s="5"/>
      <c r="G81" s="5"/>
    </row>
    <row r="82" spans="1:7" s="6" customFormat="1" ht="18">
      <c r="A82" s="11">
        <v>29</v>
      </c>
      <c r="B82" s="28" t="s">
        <v>129</v>
      </c>
      <c r="C82" s="44" t="s">
        <v>10</v>
      </c>
      <c r="D82" s="11">
        <v>0</v>
      </c>
      <c r="E82" s="14">
        <v>3</v>
      </c>
      <c r="F82" s="5"/>
      <c r="G82" s="5"/>
    </row>
    <row r="83" spans="1:7" s="6" customFormat="1" ht="18">
      <c r="A83" s="11">
        <v>30</v>
      </c>
      <c r="B83" s="28" t="s">
        <v>94</v>
      </c>
      <c r="C83" s="44" t="s">
        <v>10</v>
      </c>
      <c r="D83" s="41">
        <v>0</v>
      </c>
      <c r="E83" s="20">
        <v>1</v>
      </c>
      <c r="F83" s="5"/>
      <c r="G83" s="5"/>
    </row>
    <row r="84" spans="1:7" s="6" customFormat="1" ht="36">
      <c r="A84" s="11">
        <v>31</v>
      </c>
      <c r="B84" s="26" t="s">
        <v>158</v>
      </c>
      <c r="C84" s="44" t="s">
        <v>32</v>
      </c>
      <c r="D84" s="41">
        <v>0</v>
      </c>
      <c r="E84" s="20">
        <f>784+320+62+250</f>
        <v>1416</v>
      </c>
      <c r="F84" s="5"/>
      <c r="G84" s="5"/>
    </row>
    <row r="85" spans="1:7" s="6" customFormat="1" ht="18">
      <c r="A85" s="11">
        <v>32</v>
      </c>
      <c r="B85" s="18" t="s">
        <v>35</v>
      </c>
      <c r="C85" s="44" t="s">
        <v>36</v>
      </c>
      <c r="D85" s="41">
        <v>0</v>
      </c>
      <c r="E85" s="20">
        <f>899+800+200+1500</f>
        <v>3399</v>
      </c>
      <c r="F85" s="5"/>
      <c r="G85" s="5"/>
    </row>
    <row r="86" spans="1:7" s="6" customFormat="1" ht="18">
      <c r="A86" s="11">
        <v>33</v>
      </c>
      <c r="B86" s="25" t="s">
        <v>0</v>
      </c>
      <c r="C86" s="46" t="s">
        <v>32</v>
      </c>
      <c r="D86" s="41">
        <v>0</v>
      </c>
      <c r="E86" s="20">
        <f>60+41+200+500</f>
        <v>801</v>
      </c>
      <c r="F86" s="5"/>
      <c r="G86" s="5"/>
    </row>
    <row r="87" spans="1:7" s="6" customFormat="1" ht="18">
      <c r="A87" s="11">
        <v>34</v>
      </c>
      <c r="B87" s="26" t="s">
        <v>88</v>
      </c>
      <c r="C87" s="16" t="s">
        <v>32</v>
      </c>
      <c r="D87" s="41">
        <v>0</v>
      </c>
      <c r="E87" s="20">
        <f>30+15+20</f>
        <v>65</v>
      </c>
      <c r="F87" s="5"/>
      <c r="G87" s="5"/>
    </row>
    <row r="88" spans="1:7" s="6" customFormat="1" ht="18">
      <c r="A88" s="11">
        <v>35</v>
      </c>
      <c r="B88" s="26" t="s">
        <v>89</v>
      </c>
      <c r="C88" s="16" t="s">
        <v>32</v>
      </c>
      <c r="D88" s="41">
        <v>0</v>
      </c>
      <c r="E88" s="20">
        <f>50+20</f>
        <v>70</v>
      </c>
      <c r="F88" s="5"/>
      <c r="G88" s="5"/>
    </row>
    <row r="89" spans="1:7" s="6" customFormat="1" ht="34.5">
      <c r="A89" s="11">
        <v>36</v>
      </c>
      <c r="B89" s="47" t="s">
        <v>87</v>
      </c>
      <c r="C89" s="16" t="s">
        <v>32</v>
      </c>
      <c r="D89" s="41">
        <v>0</v>
      </c>
      <c r="E89" s="20">
        <f>289+500+495</f>
        <v>1284</v>
      </c>
      <c r="F89" s="5"/>
      <c r="G89" s="5"/>
    </row>
    <row r="90" spans="1:7" s="6" customFormat="1" ht="18">
      <c r="A90" s="11">
        <v>37</v>
      </c>
      <c r="B90" s="28" t="s">
        <v>126</v>
      </c>
      <c r="C90" s="44" t="s">
        <v>32</v>
      </c>
      <c r="D90" s="41">
        <v>0</v>
      </c>
      <c r="E90" s="20">
        <v>500</v>
      </c>
      <c r="F90" s="5"/>
      <c r="G90" s="5"/>
    </row>
    <row r="91" spans="1:7" s="6" customFormat="1" ht="18">
      <c r="A91" s="11">
        <v>38</v>
      </c>
      <c r="B91" s="28" t="s">
        <v>76</v>
      </c>
      <c r="C91" s="44" t="s">
        <v>32</v>
      </c>
      <c r="D91" s="41">
        <v>0</v>
      </c>
      <c r="E91" s="20">
        <f>64+300+500+650</f>
        <v>1514</v>
      </c>
      <c r="F91" s="5"/>
      <c r="G91" s="5"/>
    </row>
    <row r="92" spans="1:7" s="6" customFormat="1" ht="18">
      <c r="A92" s="11">
        <v>39</v>
      </c>
      <c r="B92" s="28" t="s">
        <v>84</v>
      </c>
      <c r="C92" s="44" t="s">
        <v>32</v>
      </c>
      <c r="D92" s="41">
        <v>0</v>
      </c>
      <c r="E92" s="20">
        <f>500+78</f>
        <v>578</v>
      </c>
      <c r="F92" s="5"/>
      <c r="G92" s="5"/>
    </row>
    <row r="93" spans="1:7" s="6" customFormat="1" ht="18">
      <c r="A93" s="11">
        <v>30</v>
      </c>
      <c r="B93" s="18"/>
      <c r="C93" s="44"/>
      <c r="D93" s="41">
        <v>500</v>
      </c>
      <c r="E93" s="20"/>
      <c r="F93" s="5"/>
      <c r="G93" s="5"/>
    </row>
    <row r="94" spans="1:7" s="6" customFormat="1" ht="18">
      <c r="A94" s="48" t="s">
        <v>23</v>
      </c>
      <c r="B94" s="48"/>
      <c r="C94" s="48"/>
      <c r="D94" s="48"/>
      <c r="E94" s="48"/>
      <c r="F94" s="5"/>
      <c r="G94" s="5"/>
    </row>
    <row r="95" spans="1:7" s="6" customFormat="1" ht="18">
      <c r="A95" s="35">
        <v>1</v>
      </c>
      <c r="B95" s="18" t="s">
        <v>37</v>
      </c>
      <c r="C95" s="35" t="s">
        <v>10</v>
      </c>
      <c r="D95" s="41">
        <v>0</v>
      </c>
      <c r="E95" s="20">
        <v>19</v>
      </c>
      <c r="F95" s="5"/>
      <c r="G95" s="5"/>
    </row>
    <row r="96" spans="1:7" s="6" customFormat="1" ht="18">
      <c r="A96" s="35">
        <v>2</v>
      </c>
      <c r="B96" s="25" t="s">
        <v>38</v>
      </c>
      <c r="C96" s="35" t="s">
        <v>32</v>
      </c>
      <c r="D96" s="41">
        <v>800</v>
      </c>
      <c r="E96" s="20">
        <v>75</v>
      </c>
      <c r="F96" s="5"/>
      <c r="G96" s="5"/>
    </row>
    <row r="97" spans="1:7" s="6" customFormat="1" ht="18">
      <c r="A97" s="35">
        <v>3</v>
      </c>
      <c r="B97" s="25" t="s">
        <v>39</v>
      </c>
      <c r="C97" s="46" t="s">
        <v>10</v>
      </c>
      <c r="D97" s="41">
        <v>0</v>
      </c>
      <c r="E97" s="20">
        <v>1</v>
      </c>
      <c r="F97" s="5"/>
      <c r="G97" s="5"/>
    </row>
    <row r="98" spans="1:7" s="6" customFormat="1" ht="18">
      <c r="A98" s="35">
        <v>4</v>
      </c>
      <c r="B98" s="25"/>
      <c r="C98" s="46"/>
      <c r="D98" s="41"/>
      <c r="E98" s="20"/>
      <c r="F98" s="5"/>
      <c r="G98" s="5"/>
    </row>
    <row r="99" spans="1:7" s="6" customFormat="1" ht="18">
      <c r="A99" s="49" t="s">
        <v>47</v>
      </c>
      <c r="B99" s="49"/>
      <c r="C99" s="49"/>
      <c r="D99" s="49"/>
      <c r="E99" s="49"/>
      <c r="F99" s="5"/>
      <c r="G99" s="5"/>
    </row>
    <row r="100" spans="1:7" s="6" customFormat="1" ht="36">
      <c r="A100" s="20">
        <v>1</v>
      </c>
      <c r="B100" s="50" t="s">
        <v>167</v>
      </c>
      <c r="C100" s="20" t="s">
        <v>32</v>
      </c>
      <c r="D100" s="20">
        <v>0</v>
      </c>
      <c r="E100" s="20">
        <f>242+671+140+200</f>
        <v>1253</v>
      </c>
      <c r="F100" s="5"/>
      <c r="G100" s="5"/>
    </row>
    <row r="101" spans="1:7" s="6" customFormat="1" ht="36">
      <c r="A101" s="20">
        <v>2</v>
      </c>
      <c r="B101" s="51" t="s">
        <v>168</v>
      </c>
      <c r="C101" s="20" t="s">
        <v>32</v>
      </c>
      <c r="D101" s="20">
        <v>0</v>
      </c>
      <c r="E101" s="20">
        <f>106+970</f>
        <v>1076</v>
      </c>
      <c r="F101" s="5"/>
      <c r="G101" s="5"/>
    </row>
    <row r="102" spans="1:7" s="6" customFormat="1" ht="36">
      <c r="A102" s="20">
        <v>3</v>
      </c>
      <c r="B102" s="50" t="s">
        <v>169</v>
      </c>
      <c r="C102" s="20" t="s">
        <v>32</v>
      </c>
      <c r="D102" s="20">
        <v>0</v>
      </c>
      <c r="E102" s="20">
        <f>1+338+454</f>
        <v>793</v>
      </c>
      <c r="F102" s="5"/>
      <c r="G102" s="5"/>
    </row>
    <row r="103" spans="1:7" s="6" customFormat="1" ht="18">
      <c r="A103" s="20">
        <v>4</v>
      </c>
      <c r="B103" s="52" t="s">
        <v>151</v>
      </c>
      <c r="C103" s="20" t="s">
        <v>32</v>
      </c>
      <c r="D103" s="20">
        <v>0</v>
      </c>
      <c r="E103" s="20">
        <v>270</v>
      </c>
      <c r="F103" s="5"/>
      <c r="G103" s="5"/>
    </row>
    <row r="104" spans="1:7" s="6" customFormat="1" ht="36">
      <c r="A104" s="20">
        <v>5</v>
      </c>
      <c r="B104" s="50" t="s">
        <v>159</v>
      </c>
      <c r="C104" s="20" t="s">
        <v>32</v>
      </c>
      <c r="D104" s="20">
        <v>0</v>
      </c>
      <c r="E104" s="20">
        <f>820+80+849+10+125</f>
        <v>1884</v>
      </c>
      <c r="F104" s="5"/>
      <c r="G104" s="5"/>
    </row>
    <row r="105" spans="1:7" s="6" customFormat="1" ht="36">
      <c r="A105" s="20">
        <v>6</v>
      </c>
      <c r="B105" s="50" t="s">
        <v>138</v>
      </c>
      <c r="C105" s="14" t="s">
        <v>32</v>
      </c>
      <c r="D105" s="20">
        <v>0</v>
      </c>
      <c r="E105" s="20">
        <f>75+60+540+80</f>
        <v>755</v>
      </c>
      <c r="F105" s="5"/>
      <c r="G105" s="5"/>
    </row>
    <row r="106" spans="1:7" s="6" customFormat="1" ht="36">
      <c r="A106" s="20">
        <v>7</v>
      </c>
      <c r="B106" s="50" t="s">
        <v>139</v>
      </c>
      <c r="C106" s="14" t="s">
        <v>50</v>
      </c>
      <c r="D106" s="20">
        <v>0</v>
      </c>
      <c r="E106" s="20">
        <v>28</v>
      </c>
      <c r="F106" s="5"/>
      <c r="G106" s="5"/>
    </row>
    <row r="107" spans="1:7" s="6" customFormat="1" ht="36">
      <c r="A107" s="20">
        <v>8</v>
      </c>
      <c r="B107" s="50" t="s">
        <v>140</v>
      </c>
      <c r="C107" s="14" t="s">
        <v>50</v>
      </c>
      <c r="D107" s="20">
        <v>0</v>
      </c>
      <c r="E107" s="20">
        <v>63</v>
      </c>
      <c r="F107" s="5"/>
      <c r="G107" s="5"/>
    </row>
    <row r="108" spans="1:7" s="6" customFormat="1" ht="18">
      <c r="A108" s="20">
        <v>9</v>
      </c>
      <c r="B108" s="50" t="s">
        <v>156</v>
      </c>
      <c r="C108" s="20" t="s">
        <v>32</v>
      </c>
      <c r="D108" s="20">
        <v>0</v>
      </c>
      <c r="E108" s="20">
        <v>1</v>
      </c>
      <c r="F108" s="5"/>
      <c r="G108" s="5"/>
    </row>
    <row r="109" spans="1:7" s="6" customFormat="1" ht="36">
      <c r="A109" s="20">
        <v>10</v>
      </c>
      <c r="B109" s="53" t="s">
        <v>52</v>
      </c>
      <c r="C109" s="20" t="s">
        <v>32</v>
      </c>
      <c r="D109" s="20">
        <v>0</v>
      </c>
      <c r="E109" s="20">
        <v>5</v>
      </c>
      <c r="F109" s="5"/>
      <c r="G109" s="5"/>
    </row>
    <row r="110" spans="1:7" s="6" customFormat="1" ht="36">
      <c r="A110" s="20">
        <v>11</v>
      </c>
      <c r="B110" s="54" t="s">
        <v>53</v>
      </c>
      <c r="C110" s="20" t="s">
        <v>32</v>
      </c>
      <c r="D110" s="20">
        <v>0</v>
      </c>
      <c r="E110" s="20">
        <v>7</v>
      </c>
      <c r="F110" s="5"/>
      <c r="G110" s="5"/>
    </row>
    <row r="111" spans="1:7" s="6" customFormat="1" ht="36">
      <c r="A111" s="20">
        <v>12</v>
      </c>
      <c r="B111" s="54" t="s">
        <v>54</v>
      </c>
      <c r="C111" s="20" t="s">
        <v>32</v>
      </c>
      <c r="D111" s="20">
        <v>0</v>
      </c>
      <c r="E111" s="20">
        <v>1</v>
      </c>
      <c r="F111" s="5"/>
      <c r="G111" s="5"/>
    </row>
    <row r="112" spans="1:7" s="6" customFormat="1" ht="36">
      <c r="A112" s="20">
        <v>13</v>
      </c>
      <c r="B112" s="54" t="s">
        <v>52</v>
      </c>
      <c r="C112" s="20" t="s">
        <v>32</v>
      </c>
      <c r="D112" s="20">
        <v>0</v>
      </c>
      <c r="E112" s="20">
        <v>3</v>
      </c>
      <c r="F112" s="5"/>
      <c r="G112" s="5"/>
    </row>
    <row r="113" spans="1:7" s="6" customFormat="1" ht="36">
      <c r="A113" s="20">
        <v>14</v>
      </c>
      <c r="B113" s="55" t="s">
        <v>55</v>
      </c>
      <c r="C113" s="20" t="s">
        <v>32</v>
      </c>
      <c r="D113" s="20">
        <v>0</v>
      </c>
      <c r="E113" s="20">
        <v>5</v>
      </c>
      <c r="F113" s="5"/>
      <c r="G113" s="5"/>
    </row>
    <row r="114" spans="1:7" s="6" customFormat="1" ht="36">
      <c r="A114" s="20">
        <v>15</v>
      </c>
      <c r="B114" s="55" t="s">
        <v>56</v>
      </c>
      <c r="C114" s="20" t="s">
        <v>32</v>
      </c>
      <c r="D114" s="20">
        <v>0</v>
      </c>
      <c r="E114" s="20">
        <v>6</v>
      </c>
      <c r="F114" s="5"/>
      <c r="G114" s="5"/>
    </row>
    <row r="115" spans="1:7" s="6" customFormat="1" ht="36">
      <c r="A115" s="20">
        <v>16</v>
      </c>
      <c r="B115" s="55" t="s">
        <v>189</v>
      </c>
      <c r="C115" s="20" t="s">
        <v>32</v>
      </c>
      <c r="D115" s="20">
        <v>0</v>
      </c>
      <c r="E115" s="20">
        <v>4</v>
      </c>
      <c r="F115" s="5"/>
      <c r="G115" s="5"/>
    </row>
    <row r="116" spans="1:7" s="6" customFormat="1" ht="36">
      <c r="A116" s="20">
        <v>17</v>
      </c>
      <c r="B116" s="55" t="s">
        <v>190</v>
      </c>
      <c r="C116" s="20" t="s">
        <v>32</v>
      </c>
      <c r="D116" s="20">
        <v>0</v>
      </c>
      <c r="E116" s="20">
        <v>1</v>
      </c>
      <c r="F116" s="5"/>
      <c r="G116" s="5"/>
    </row>
    <row r="117" spans="1:7" s="6" customFormat="1" ht="18">
      <c r="A117" s="20">
        <v>18</v>
      </c>
      <c r="B117" s="50" t="s">
        <v>157</v>
      </c>
      <c r="C117" s="20" t="s">
        <v>32</v>
      </c>
      <c r="D117" s="20">
        <v>0</v>
      </c>
      <c r="E117" s="20">
        <v>1</v>
      </c>
      <c r="F117" s="5"/>
      <c r="G117" s="5"/>
    </row>
    <row r="118" spans="1:7" s="6" customFormat="1" ht="36">
      <c r="A118" s="20">
        <v>19</v>
      </c>
      <c r="B118" s="18" t="s">
        <v>170</v>
      </c>
      <c r="C118" s="13" t="s">
        <v>49</v>
      </c>
      <c r="D118" s="20">
        <v>0</v>
      </c>
      <c r="E118" s="20">
        <v>10</v>
      </c>
      <c r="F118" s="5"/>
      <c r="G118" s="5"/>
    </row>
    <row r="119" spans="1:7" s="6" customFormat="1" ht="36">
      <c r="A119" s="20">
        <v>20</v>
      </c>
      <c r="B119" s="18" t="s">
        <v>141</v>
      </c>
      <c r="C119" s="13" t="s">
        <v>49</v>
      </c>
      <c r="D119" s="20">
        <v>0</v>
      </c>
      <c r="E119" s="20">
        <v>239</v>
      </c>
      <c r="F119" s="5"/>
      <c r="G119" s="5"/>
    </row>
    <row r="120" spans="1:7" s="6" customFormat="1" ht="36">
      <c r="A120" s="20">
        <v>21</v>
      </c>
      <c r="B120" s="18" t="s">
        <v>142</v>
      </c>
      <c r="C120" s="13" t="s">
        <v>49</v>
      </c>
      <c r="D120" s="20">
        <v>0</v>
      </c>
      <c r="E120" s="20">
        <v>300</v>
      </c>
      <c r="F120" s="5"/>
      <c r="G120" s="5"/>
    </row>
    <row r="121" spans="1:7" s="6" customFormat="1" ht="90">
      <c r="A121" s="20">
        <v>22</v>
      </c>
      <c r="B121" s="18" t="s">
        <v>152</v>
      </c>
      <c r="C121" s="56" t="s">
        <v>51</v>
      </c>
      <c r="D121" s="20">
        <v>0</v>
      </c>
      <c r="E121" s="20">
        <v>1</v>
      </c>
      <c r="F121" s="5"/>
      <c r="G121" s="5"/>
    </row>
    <row r="122" spans="1:7" s="6" customFormat="1" ht="54">
      <c r="A122" s="20">
        <v>23</v>
      </c>
      <c r="B122" s="18" t="s">
        <v>160</v>
      </c>
      <c r="C122" s="56" t="s">
        <v>32</v>
      </c>
      <c r="D122" s="20">
        <v>0</v>
      </c>
      <c r="E122" s="20">
        <v>25</v>
      </c>
      <c r="F122" s="5"/>
      <c r="G122" s="5"/>
    </row>
    <row r="123" spans="1:7" s="6" customFormat="1" ht="36">
      <c r="A123" s="20">
        <v>24</v>
      </c>
      <c r="B123" s="18" t="s">
        <v>191</v>
      </c>
      <c r="C123" s="56" t="s">
        <v>32</v>
      </c>
      <c r="D123" s="20">
        <v>0</v>
      </c>
      <c r="E123" s="20">
        <v>4</v>
      </c>
      <c r="F123" s="5"/>
      <c r="G123" s="5"/>
    </row>
    <row r="124" spans="1:7" s="6" customFormat="1" ht="54">
      <c r="A124" s="20">
        <v>25</v>
      </c>
      <c r="B124" s="18" t="s">
        <v>192</v>
      </c>
      <c r="C124" s="56" t="s">
        <v>32</v>
      </c>
      <c r="D124" s="20">
        <v>0</v>
      </c>
      <c r="E124" s="20">
        <v>19</v>
      </c>
      <c r="F124" s="5"/>
      <c r="G124" s="5"/>
    </row>
    <row r="125" spans="1:7" s="6" customFormat="1" ht="18">
      <c r="A125" s="20">
        <v>26</v>
      </c>
      <c r="B125" s="18" t="s">
        <v>193</v>
      </c>
      <c r="C125" s="56" t="s">
        <v>32</v>
      </c>
      <c r="D125" s="20">
        <v>0</v>
      </c>
      <c r="E125" s="20">
        <v>25</v>
      </c>
      <c r="F125" s="5"/>
      <c r="G125" s="5"/>
    </row>
    <row r="126" spans="1:7" s="6" customFormat="1" ht="31.5">
      <c r="A126" s="20">
        <v>27</v>
      </c>
      <c r="B126" s="57" t="s">
        <v>171</v>
      </c>
      <c r="C126" s="20" t="s">
        <v>32</v>
      </c>
      <c r="D126" s="20">
        <v>0</v>
      </c>
      <c r="E126" s="20">
        <f>6+14+1+35</f>
        <v>56</v>
      </c>
      <c r="F126" s="5"/>
      <c r="G126" s="5"/>
    </row>
    <row r="127" spans="1:7" s="6" customFormat="1" ht="18">
      <c r="A127" s="20">
        <v>28</v>
      </c>
      <c r="B127" s="50" t="s">
        <v>40</v>
      </c>
      <c r="C127" s="20" t="s">
        <v>32</v>
      </c>
      <c r="D127" s="20">
        <v>0</v>
      </c>
      <c r="E127" s="20">
        <v>1320</v>
      </c>
      <c r="F127" s="5"/>
      <c r="G127" s="5"/>
    </row>
    <row r="128" spans="1:7" s="6" customFormat="1" ht="18">
      <c r="A128" s="20">
        <v>29</v>
      </c>
      <c r="B128" s="50" t="s">
        <v>172</v>
      </c>
      <c r="C128" s="20" t="s">
        <v>32</v>
      </c>
      <c r="D128" s="20">
        <v>0</v>
      </c>
      <c r="E128" s="20">
        <v>1320</v>
      </c>
      <c r="F128" s="5"/>
      <c r="G128" s="5"/>
    </row>
    <row r="129" spans="1:7" s="6" customFormat="1" ht="18">
      <c r="A129" s="20">
        <v>30</v>
      </c>
      <c r="B129" s="50" t="s">
        <v>194</v>
      </c>
      <c r="C129" s="20" t="s">
        <v>15</v>
      </c>
      <c r="D129" s="20">
        <v>0</v>
      </c>
      <c r="E129" s="20">
        <v>335</v>
      </c>
      <c r="F129" s="5"/>
      <c r="G129" s="5"/>
    </row>
    <row r="130" spans="1:7" s="6" customFormat="1" ht="18">
      <c r="A130" s="20">
        <v>31</v>
      </c>
      <c r="B130" s="50" t="s">
        <v>173</v>
      </c>
      <c r="C130" s="20" t="s">
        <v>32</v>
      </c>
      <c r="D130" s="20">
        <v>0</v>
      </c>
      <c r="E130" s="20">
        <v>3</v>
      </c>
      <c r="F130" s="5"/>
      <c r="G130" s="5"/>
    </row>
    <row r="131" spans="1:7" s="6" customFormat="1" ht="36">
      <c r="A131" s="20">
        <v>32</v>
      </c>
      <c r="B131" s="50" t="s">
        <v>161</v>
      </c>
      <c r="C131" s="20" t="s">
        <v>32</v>
      </c>
      <c r="D131" s="20">
        <v>0</v>
      </c>
      <c r="E131" s="20">
        <f>126+400</f>
        <v>526</v>
      </c>
      <c r="F131" s="5"/>
      <c r="G131" s="5"/>
    </row>
    <row r="132" spans="1:7" s="6" customFormat="1" ht="36">
      <c r="A132" s="20">
        <v>33</v>
      </c>
      <c r="B132" s="50" t="s">
        <v>105</v>
      </c>
      <c r="C132" s="20" t="s">
        <v>32</v>
      </c>
      <c r="D132" s="20">
        <v>0</v>
      </c>
      <c r="E132" s="20">
        <v>540</v>
      </c>
      <c r="F132" s="5"/>
      <c r="G132" s="5"/>
    </row>
    <row r="133" spans="1:7" s="6" customFormat="1" ht="36">
      <c r="A133" s="20">
        <v>34</v>
      </c>
      <c r="B133" s="50" t="s">
        <v>105</v>
      </c>
      <c r="C133" s="20" t="s">
        <v>32</v>
      </c>
      <c r="D133" s="20">
        <v>0</v>
      </c>
      <c r="E133" s="20">
        <f>100+215</f>
        <v>315</v>
      </c>
      <c r="F133" s="5"/>
      <c r="G133" s="5"/>
    </row>
    <row r="134" spans="1:7" s="6" customFormat="1" ht="36">
      <c r="A134" s="20">
        <v>35</v>
      </c>
      <c r="B134" s="50" t="s">
        <v>130</v>
      </c>
      <c r="C134" s="20" t="s">
        <v>32</v>
      </c>
      <c r="D134" s="20">
        <v>0</v>
      </c>
      <c r="E134" s="20">
        <v>396</v>
      </c>
      <c r="F134" s="5"/>
      <c r="G134" s="5"/>
    </row>
    <row r="135" spans="1:7" s="6" customFormat="1" ht="18">
      <c r="A135" s="58" t="s">
        <v>48</v>
      </c>
      <c r="B135" s="58"/>
      <c r="C135" s="58"/>
      <c r="D135" s="58"/>
      <c r="E135" s="58"/>
      <c r="F135" s="5"/>
      <c r="G135" s="5"/>
    </row>
    <row r="136" spans="1:7" s="6" customFormat="1" ht="36">
      <c r="A136" s="20">
        <v>1</v>
      </c>
      <c r="B136" s="51" t="s">
        <v>174</v>
      </c>
      <c r="C136" s="14" t="s">
        <v>10</v>
      </c>
      <c r="D136" s="14"/>
      <c r="E136" s="14">
        <v>37</v>
      </c>
      <c r="F136" s="5"/>
      <c r="G136" s="5"/>
    </row>
    <row r="137" spans="1:7" s="6" customFormat="1" ht="36">
      <c r="A137" s="20">
        <v>2</v>
      </c>
      <c r="B137" s="50" t="s">
        <v>162</v>
      </c>
      <c r="C137" s="14" t="s">
        <v>32</v>
      </c>
      <c r="D137" s="14">
        <v>1188</v>
      </c>
      <c r="E137" s="14">
        <f>608+270</f>
        <v>878</v>
      </c>
      <c r="F137" s="5"/>
      <c r="G137" s="5"/>
    </row>
    <row r="138" spans="1:7" s="6" customFormat="1" ht="18">
      <c r="A138" s="20">
        <v>3</v>
      </c>
      <c r="B138" s="50" t="s">
        <v>79</v>
      </c>
      <c r="C138" s="14" t="s">
        <v>32</v>
      </c>
      <c r="D138" s="14">
        <v>0</v>
      </c>
      <c r="E138" s="14">
        <f>754+662</f>
        <v>1416</v>
      </c>
      <c r="F138" s="5"/>
      <c r="G138" s="5"/>
    </row>
    <row r="139" spans="1:7" s="6" customFormat="1" ht="18">
      <c r="A139" s="20">
        <v>4</v>
      </c>
      <c r="B139" s="50" t="s">
        <v>80</v>
      </c>
      <c r="C139" s="14" t="s">
        <v>32</v>
      </c>
      <c r="D139" s="14">
        <v>0</v>
      </c>
      <c r="E139" s="14">
        <f>484+280+192</f>
        <v>956</v>
      </c>
      <c r="F139" s="5"/>
      <c r="G139" s="5"/>
    </row>
    <row r="140" spans="1:7" s="6" customFormat="1" ht="18">
      <c r="A140" s="20">
        <v>5</v>
      </c>
      <c r="B140" s="50" t="s">
        <v>175</v>
      </c>
      <c r="C140" s="59" t="s">
        <v>32</v>
      </c>
      <c r="D140" s="14">
        <f>15+50+35</f>
        <v>100</v>
      </c>
      <c r="E140" s="20">
        <v>2</v>
      </c>
      <c r="F140" s="5"/>
      <c r="G140" s="5"/>
    </row>
    <row r="141" spans="1:7" s="6" customFormat="1" ht="18">
      <c r="A141" s="20">
        <v>6</v>
      </c>
      <c r="B141" s="51" t="s">
        <v>81</v>
      </c>
      <c r="C141" s="59" t="s">
        <v>32</v>
      </c>
      <c r="D141" s="14">
        <v>0</v>
      </c>
      <c r="E141" s="20">
        <v>2260</v>
      </c>
      <c r="F141" s="5"/>
      <c r="G141" s="5"/>
    </row>
    <row r="142" spans="1:7" s="6" customFormat="1" ht="18">
      <c r="A142" s="20">
        <v>7</v>
      </c>
      <c r="B142" s="51" t="s">
        <v>143</v>
      </c>
      <c r="C142" s="59" t="s">
        <v>15</v>
      </c>
      <c r="D142" s="14">
        <v>140</v>
      </c>
      <c r="E142" s="20">
        <v>3</v>
      </c>
      <c r="F142" s="5"/>
      <c r="G142" s="5"/>
    </row>
    <row r="143" spans="1:7" s="6" customFormat="1" ht="18">
      <c r="A143" s="20">
        <v>8</v>
      </c>
      <c r="B143" s="50" t="s">
        <v>82</v>
      </c>
      <c r="C143" s="59" t="s">
        <v>32</v>
      </c>
      <c r="D143" s="14">
        <v>0</v>
      </c>
      <c r="E143" s="20">
        <f>2880+128</f>
        <v>3008</v>
      </c>
      <c r="F143" s="5"/>
      <c r="G143" s="5"/>
    </row>
    <row r="144" spans="1:7" s="6" customFormat="1" ht="18">
      <c r="A144" s="20">
        <v>9</v>
      </c>
      <c r="B144" s="50" t="s">
        <v>83</v>
      </c>
      <c r="C144" s="59" t="s">
        <v>32</v>
      </c>
      <c r="D144" s="14">
        <v>0</v>
      </c>
      <c r="E144" s="20">
        <f>23+25+7</f>
        <v>55</v>
      </c>
      <c r="F144" s="5"/>
      <c r="G144" s="5"/>
    </row>
    <row r="145" spans="1:7" s="6" customFormat="1" ht="18">
      <c r="A145" s="20">
        <v>10</v>
      </c>
      <c r="B145" s="50" t="s">
        <v>176</v>
      </c>
      <c r="C145" s="59" t="s">
        <v>32</v>
      </c>
      <c r="D145" s="14">
        <v>0</v>
      </c>
      <c r="E145" s="20">
        <f>216+120</f>
        <v>336</v>
      </c>
      <c r="F145" s="5"/>
      <c r="G145" s="5"/>
    </row>
    <row r="146" spans="1:7" s="6" customFormat="1" ht="18">
      <c r="A146" s="20">
        <v>11</v>
      </c>
      <c r="B146" s="50" t="s">
        <v>177</v>
      </c>
      <c r="C146" s="59" t="s">
        <v>32</v>
      </c>
      <c r="D146" s="14">
        <v>0</v>
      </c>
      <c r="E146" s="20">
        <v>100</v>
      </c>
      <c r="F146" s="5"/>
      <c r="G146" s="5"/>
    </row>
    <row r="147" spans="1:7" s="6" customFormat="1" ht="18">
      <c r="A147" s="20">
        <v>12</v>
      </c>
      <c r="B147" s="50" t="s">
        <v>178</v>
      </c>
      <c r="C147" s="59" t="s">
        <v>32</v>
      </c>
      <c r="D147" s="14">
        <v>0</v>
      </c>
      <c r="E147" s="20">
        <f>336+192</f>
        <v>528</v>
      </c>
      <c r="F147" s="5"/>
      <c r="G147" s="5"/>
    </row>
    <row r="148" spans="1:7" s="6" customFormat="1" ht="18">
      <c r="A148" s="20">
        <v>13</v>
      </c>
      <c r="B148" s="51" t="s">
        <v>179</v>
      </c>
      <c r="C148" s="59" t="s">
        <v>32</v>
      </c>
      <c r="D148" s="14">
        <v>0</v>
      </c>
      <c r="E148" s="20">
        <f>650+2050</f>
        <v>2700</v>
      </c>
      <c r="F148" s="5"/>
      <c r="G148" s="5"/>
    </row>
    <row r="149" spans="1:7" s="6" customFormat="1" ht="18">
      <c r="A149" s="20">
        <v>14</v>
      </c>
      <c r="B149" s="51" t="s">
        <v>180</v>
      </c>
      <c r="C149" s="59" t="s">
        <v>32</v>
      </c>
      <c r="D149" s="14">
        <v>0</v>
      </c>
      <c r="E149" s="20">
        <f>2700</f>
        <v>2700</v>
      </c>
      <c r="F149" s="5"/>
      <c r="G149" s="5"/>
    </row>
    <row r="150" spans="1:7" s="6" customFormat="1" ht="18">
      <c r="A150" s="20">
        <v>15</v>
      </c>
      <c r="B150" s="51" t="s">
        <v>181</v>
      </c>
      <c r="C150" s="59" t="s">
        <v>32</v>
      </c>
      <c r="D150" s="14">
        <v>0</v>
      </c>
      <c r="E150" s="20">
        <f>1+60-10-10</f>
        <v>41</v>
      </c>
      <c r="F150" s="5"/>
      <c r="G150" s="5"/>
    </row>
    <row r="151" spans="1:7" s="6" customFormat="1" ht="18">
      <c r="A151" s="20">
        <v>16</v>
      </c>
      <c r="B151" s="51" t="s">
        <v>182</v>
      </c>
      <c r="C151" s="59" t="s">
        <v>32</v>
      </c>
      <c r="D151" s="14">
        <v>0</v>
      </c>
      <c r="E151" s="20">
        <v>13</v>
      </c>
      <c r="F151" s="5"/>
      <c r="G151" s="5"/>
    </row>
    <row r="152" spans="1:7" s="6" customFormat="1" ht="18">
      <c r="A152" s="20">
        <v>17</v>
      </c>
      <c r="B152" s="60" t="s">
        <v>163</v>
      </c>
      <c r="C152" s="59" t="s">
        <v>32</v>
      </c>
      <c r="D152" s="14">
        <v>0</v>
      </c>
      <c r="E152" s="20">
        <v>1</v>
      </c>
      <c r="F152" s="5"/>
      <c r="G152" s="5"/>
    </row>
    <row r="153" spans="1:7" s="6" customFormat="1" ht="18">
      <c r="A153" s="20">
        <v>18</v>
      </c>
      <c r="B153" s="18" t="s">
        <v>183</v>
      </c>
      <c r="C153" s="59" t="s">
        <v>51</v>
      </c>
      <c r="D153" s="14">
        <v>0</v>
      </c>
      <c r="E153" s="20">
        <v>10</v>
      </c>
      <c r="F153" s="5"/>
      <c r="G153" s="5"/>
    </row>
    <row r="154" spans="1:7" s="6" customFormat="1" ht="18">
      <c r="A154" s="20">
        <v>19</v>
      </c>
      <c r="B154" s="18" t="s">
        <v>184</v>
      </c>
      <c r="C154" s="59" t="s">
        <v>51</v>
      </c>
      <c r="D154" s="14">
        <v>0</v>
      </c>
      <c r="E154" s="20">
        <v>9</v>
      </c>
      <c r="F154" s="5"/>
      <c r="G154" s="5"/>
    </row>
    <row r="155" spans="1:7" s="6" customFormat="1" ht="34.5">
      <c r="A155" s="20">
        <v>20</v>
      </c>
      <c r="B155" s="61" t="s">
        <v>164</v>
      </c>
      <c r="C155" s="59" t="s">
        <v>49</v>
      </c>
      <c r="D155" s="14">
        <v>0</v>
      </c>
      <c r="E155" s="20">
        <v>20</v>
      </c>
      <c r="F155" s="5"/>
      <c r="G155" s="5"/>
    </row>
    <row r="156" spans="1:7" s="6" customFormat="1" ht="36">
      <c r="A156" s="20">
        <v>21</v>
      </c>
      <c r="B156" s="62" t="s">
        <v>165</v>
      </c>
      <c r="C156" s="59" t="s">
        <v>32</v>
      </c>
      <c r="D156" s="14">
        <v>0</v>
      </c>
      <c r="E156" s="20">
        <f>361+54</f>
        <v>415</v>
      </c>
      <c r="F156" s="5"/>
      <c r="G156" s="5"/>
    </row>
    <row r="157" spans="1:7" s="6" customFormat="1" ht="18">
      <c r="A157" s="20">
        <v>22</v>
      </c>
      <c r="B157" s="63" t="s">
        <v>185</v>
      </c>
      <c r="C157" s="59" t="s">
        <v>32</v>
      </c>
      <c r="D157" s="14">
        <v>0</v>
      </c>
      <c r="E157" s="20">
        <f>83+134</f>
        <v>217</v>
      </c>
      <c r="F157" s="5"/>
      <c r="G157" s="5"/>
    </row>
    <row r="158" spans="1:7" s="6" customFormat="1" ht="18">
      <c r="A158" s="20">
        <v>23</v>
      </c>
      <c r="B158" s="50" t="s">
        <v>99</v>
      </c>
      <c r="C158" s="59" t="s">
        <v>32</v>
      </c>
      <c r="D158" s="14">
        <v>0</v>
      </c>
      <c r="E158" s="20">
        <v>25</v>
      </c>
      <c r="F158" s="5"/>
      <c r="G158" s="5"/>
    </row>
    <row r="159" spans="1:7" s="6" customFormat="1" ht="18">
      <c r="A159" s="20">
        <v>24</v>
      </c>
      <c r="B159" s="50" t="s">
        <v>100</v>
      </c>
      <c r="C159" s="59" t="s">
        <v>32</v>
      </c>
      <c r="D159" s="14">
        <v>0</v>
      </c>
      <c r="E159" s="20">
        <v>30</v>
      </c>
      <c r="F159" s="5"/>
      <c r="G159" s="5"/>
    </row>
    <row r="160" spans="1:7" s="6" customFormat="1" ht="18">
      <c r="A160" s="20">
        <v>25</v>
      </c>
      <c r="B160" s="50" t="s">
        <v>186</v>
      </c>
      <c r="C160" s="59" t="s">
        <v>32</v>
      </c>
      <c r="D160" s="14">
        <v>0</v>
      </c>
      <c r="E160" s="20">
        <f>8+157</f>
        <v>165</v>
      </c>
      <c r="F160" s="5"/>
      <c r="G160" s="5"/>
    </row>
    <row r="161" spans="1:7" s="6" customFormat="1" ht="34.5">
      <c r="A161" s="20">
        <v>26</v>
      </c>
      <c r="B161" s="64" t="s">
        <v>144</v>
      </c>
      <c r="C161" s="14" t="s">
        <v>32</v>
      </c>
      <c r="D161" s="14">
        <v>0</v>
      </c>
      <c r="E161" s="14">
        <v>725</v>
      </c>
      <c r="F161" s="65"/>
      <c r="G161" s="65"/>
    </row>
    <row r="162" spans="1:7" s="6" customFormat="1" ht="18">
      <c r="A162" s="20">
        <v>27</v>
      </c>
      <c r="B162" s="50" t="s">
        <v>187</v>
      </c>
      <c r="C162" s="14" t="s">
        <v>15</v>
      </c>
      <c r="D162" s="14">
        <v>0</v>
      </c>
      <c r="E162" s="14">
        <v>132</v>
      </c>
      <c r="F162" s="65"/>
      <c r="G162" s="65"/>
    </row>
    <row r="163" spans="1:7" s="6" customFormat="1" ht="36">
      <c r="A163" s="20">
        <v>28</v>
      </c>
      <c r="B163" s="66" t="s">
        <v>145</v>
      </c>
      <c r="C163" s="14" t="s">
        <v>103</v>
      </c>
      <c r="D163" s="14">
        <v>0</v>
      </c>
      <c r="E163" s="14">
        <v>2720</v>
      </c>
      <c r="F163" s="65"/>
      <c r="G163" s="65"/>
    </row>
    <row r="164" spans="1:7" s="6" customFormat="1" ht="36">
      <c r="A164" s="20">
        <v>29</v>
      </c>
      <c r="B164" s="51" t="s">
        <v>146</v>
      </c>
      <c r="C164" s="14" t="s">
        <v>10</v>
      </c>
      <c r="D164" s="14">
        <v>0</v>
      </c>
      <c r="E164" s="14">
        <v>985</v>
      </c>
      <c r="F164" s="65"/>
      <c r="G164" s="65"/>
    </row>
    <row r="165" spans="1:7" s="6" customFormat="1" ht="18">
      <c r="A165" s="20">
        <v>30</v>
      </c>
      <c r="B165" s="51" t="s">
        <v>153</v>
      </c>
      <c r="C165" s="14" t="s">
        <v>32</v>
      </c>
      <c r="D165" s="14">
        <v>0</v>
      </c>
      <c r="E165" s="14">
        <v>2640</v>
      </c>
      <c r="F165" s="65"/>
      <c r="G165" s="65"/>
    </row>
    <row r="166" spans="1:7" s="6" customFormat="1" ht="18">
      <c r="A166" s="20">
        <v>31</v>
      </c>
      <c r="B166" s="50" t="s">
        <v>40</v>
      </c>
      <c r="C166" s="14" t="s">
        <v>32</v>
      </c>
      <c r="D166" s="14">
        <v>0</v>
      </c>
      <c r="E166" s="14">
        <v>524</v>
      </c>
      <c r="F166" s="65"/>
      <c r="G166" s="65"/>
    </row>
    <row r="167" spans="1:7" s="6" customFormat="1" ht="18">
      <c r="A167" s="20">
        <v>32</v>
      </c>
      <c r="B167" s="50" t="s">
        <v>172</v>
      </c>
      <c r="C167" s="14" t="s">
        <v>32</v>
      </c>
      <c r="D167" s="14">
        <v>0</v>
      </c>
      <c r="E167" s="14">
        <v>524</v>
      </c>
      <c r="F167" s="65"/>
      <c r="G167" s="65"/>
    </row>
    <row r="168" spans="1:7" s="6" customFormat="1" ht="36">
      <c r="A168" s="20">
        <v>33</v>
      </c>
      <c r="B168" s="50" t="s">
        <v>105</v>
      </c>
      <c r="C168" s="14" t="s">
        <v>32</v>
      </c>
      <c r="D168" s="14">
        <v>0</v>
      </c>
      <c r="E168" s="14">
        <v>510</v>
      </c>
      <c r="F168" s="65"/>
      <c r="G168" s="65"/>
    </row>
    <row r="169" spans="1:7" s="6" customFormat="1" ht="18">
      <c r="A169" s="67" t="s">
        <v>41</v>
      </c>
      <c r="B169" s="67"/>
      <c r="C169" s="67"/>
      <c r="D169" s="67"/>
      <c r="E169" s="67"/>
      <c r="F169" s="5"/>
      <c r="G169" s="5"/>
    </row>
    <row r="170" spans="1:7" s="6" customFormat="1" ht="18">
      <c r="A170" s="20">
        <v>1</v>
      </c>
      <c r="B170" s="68" t="s">
        <v>57</v>
      </c>
      <c r="C170" s="20" t="s">
        <v>10</v>
      </c>
      <c r="D170" s="20">
        <v>0</v>
      </c>
      <c r="E170" s="20">
        <v>231</v>
      </c>
      <c r="F170" s="5"/>
      <c r="G170" s="5"/>
    </row>
    <row r="171" spans="1:7" s="6" customFormat="1" ht="18">
      <c r="A171" s="20">
        <v>2</v>
      </c>
      <c r="B171" s="50" t="s">
        <v>42</v>
      </c>
      <c r="C171" s="20" t="s">
        <v>10</v>
      </c>
      <c r="D171" s="69">
        <f>55+12</f>
        <v>67</v>
      </c>
      <c r="E171" s="20">
        <v>1</v>
      </c>
      <c r="F171" s="5"/>
      <c r="G171" s="5"/>
    </row>
    <row r="172" spans="1:7" s="6" customFormat="1" ht="18">
      <c r="A172" s="20">
        <v>3</v>
      </c>
      <c r="B172" s="70" t="s">
        <v>46</v>
      </c>
      <c r="C172" s="59" t="s">
        <v>10</v>
      </c>
      <c r="D172" s="59">
        <v>0</v>
      </c>
      <c r="E172" s="59">
        <v>15</v>
      </c>
      <c r="F172" s="5"/>
      <c r="G172" s="5"/>
    </row>
    <row r="173" spans="1:7" s="6" customFormat="1" ht="18">
      <c r="A173" s="20">
        <v>4</v>
      </c>
      <c r="B173" s="71" t="s">
        <v>62</v>
      </c>
      <c r="C173" s="59" t="s">
        <v>10</v>
      </c>
      <c r="D173" s="59">
        <v>0</v>
      </c>
      <c r="E173" s="59">
        <v>46</v>
      </c>
      <c r="F173" s="5"/>
      <c r="G173" s="5"/>
    </row>
    <row r="174" spans="1:7" s="6" customFormat="1" ht="18">
      <c r="A174" s="20">
        <v>5</v>
      </c>
      <c r="B174" s="71" t="s">
        <v>64</v>
      </c>
      <c r="C174" s="59" t="s">
        <v>10</v>
      </c>
      <c r="D174" s="59">
        <v>0</v>
      </c>
      <c r="E174" s="59">
        <v>44</v>
      </c>
      <c r="F174" s="5"/>
      <c r="G174" s="5"/>
    </row>
    <row r="175" spans="1:7" s="6" customFormat="1" ht="18">
      <c r="A175" s="20">
        <v>6</v>
      </c>
      <c r="B175" s="72" t="s">
        <v>43</v>
      </c>
      <c r="C175" s="59" t="s">
        <v>10</v>
      </c>
      <c r="D175" s="59">
        <v>0</v>
      </c>
      <c r="E175" s="59">
        <v>10</v>
      </c>
      <c r="F175" s="5"/>
      <c r="G175" s="5"/>
    </row>
    <row r="176" spans="1:7" s="6" customFormat="1" ht="18">
      <c r="A176" s="20">
        <v>7</v>
      </c>
      <c r="B176" s="72" t="s">
        <v>44</v>
      </c>
      <c r="C176" s="20" t="s">
        <v>32</v>
      </c>
      <c r="D176" s="20">
        <v>0</v>
      </c>
      <c r="E176" s="20">
        <v>8</v>
      </c>
      <c r="F176" s="5"/>
      <c r="G176" s="5"/>
    </row>
    <row r="177" spans="1:7" s="6" customFormat="1" ht="18">
      <c r="A177" s="20">
        <v>8</v>
      </c>
      <c r="B177" s="54" t="s">
        <v>63</v>
      </c>
      <c r="C177" s="20" t="s">
        <v>32</v>
      </c>
      <c r="D177" s="20">
        <v>0</v>
      </c>
      <c r="E177" s="20">
        <v>220</v>
      </c>
      <c r="F177" s="5"/>
      <c r="G177" s="5"/>
    </row>
    <row r="178" spans="1:7" s="6" customFormat="1" ht="54">
      <c r="A178" s="20">
        <v>9</v>
      </c>
      <c r="B178" s="62" t="s">
        <v>86</v>
      </c>
      <c r="C178" s="14" t="s">
        <v>32</v>
      </c>
      <c r="D178" s="14">
        <v>0</v>
      </c>
      <c r="E178" s="14">
        <v>3</v>
      </c>
      <c r="F178" s="65"/>
      <c r="G178" s="65"/>
    </row>
    <row r="179" spans="1:7" s="6" customFormat="1" ht="18">
      <c r="A179" s="20">
        <v>10</v>
      </c>
      <c r="B179" s="54" t="s">
        <v>131</v>
      </c>
      <c r="C179" s="14" t="s">
        <v>15</v>
      </c>
      <c r="D179" s="14">
        <v>0</v>
      </c>
      <c r="E179" s="14">
        <v>3480</v>
      </c>
      <c r="F179" s="65"/>
      <c r="G179" s="65"/>
    </row>
    <row r="180" spans="1:7" s="6" customFormat="1" ht="18">
      <c r="A180" s="20">
        <v>11</v>
      </c>
      <c r="B180" s="73" t="s">
        <v>147</v>
      </c>
      <c r="C180" s="14" t="s">
        <v>10</v>
      </c>
      <c r="D180" s="14">
        <v>0</v>
      </c>
      <c r="E180" s="14">
        <v>4</v>
      </c>
      <c r="F180" s="65"/>
      <c r="G180" s="65"/>
    </row>
    <row r="181" spans="1:7" s="6" customFormat="1" ht="18">
      <c r="A181" s="20">
        <v>12</v>
      </c>
      <c r="B181" s="53" t="s">
        <v>148</v>
      </c>
      <c r="C181" s="14" t="s">
        <v>15</v>
      </c>
      <c r="D181" s="14">
        <v>0</v>
      </c>
      <c r="E181" s="14">
        <v>24</v>
      </c>
      <c r="F181" s="65"/>
      <c r="G181" s="65"/>
    </row>
    <row r="182" spans="1:7" s="6" customFormat="1" ht="36">
      <c r="A182" s="20">
        <v>13</v>
      </c>
      <c r="B182" s="53" t="s">
        <v>188</v>
      </c>
      <c r="C182" s="14" t="s">
        <v>10</v>
      </c>
      <c r="D182" s="14">
        <v>0</v>
      </c>
      <c r="E182" s="14">
        <v>36</v>
      </c>
      <c r="F182" s="65"/>
      <c r="G182" s="65"/>
    </row>
    <row r="183" spans="1:7" s="6" customFormat="1" ht="18">
      <c r="A183" s="20">
        <v>14</v>
      </c>
      <c r="B183" s="62" t="s">
        <v>149</v>
      </c>
      <c r="C183" s="13" t="s">
        <v>104</v>
      </c>
      <c r="D183" s="14">
        <v>0</v>
      </c>
      <c r="E183" s="14">
        <v>402</v>
      </c>
      <c r="F183" s="65"/>
      <c r="G183" s="65"/>
    </row>
    <row r="184" spans="1:7" s="6" customFormat="1" ht="18">
      <c r="A184" s="20">
        <v>15</v>
      </c>
      <c r="B184" s="74" t="s">
        <v>150</v>
      </c>
      <c r="C184" s="56" t="s">
        <v>104</v>
      </c>
      <c r="D184" s="14">
        <v>0</v>
      </c>
      <c r="E184" s="14">
        <v>2900</v>
      </c>
      <c r="F184" s="65"/>
      <c r="G184" s="65"/>
    </row>
    <row r="185" spans="1:7" s="6" customFormat="1" ht="18">
      <c r="A185" s="58" t="s">
        <v>45</v>
      </c>
      <c r="B185" s="58"/>
      <c r="C185" s="58"/>
      <c r="D185" s="58"/>
      <c r="E185" s="58"/>
      <c r="F185" s="5"/>
      <c r="G185" s="5"/>
    </row>
    <row r="186" spans="1:7" s="6" customFormat="1" ht="18">
      <c r="A186" s="35">
        <v>1</v>
      </c>
      <c r="B186" s="25" t="s">
        <v>20</v>
      </c>
      <c r="C186" s="23" t="s">
        <v>10</v>
      </c>
      <c r="D186" s="23">
        <v>0</v>
      </c>
      <c r="E186" s="59">
        <v>6</v>
      </c>
      <c r="F186" s="5"/>
      <c r="G186" s="5"/>
    </row>
    <row r="187" spans="1:7" s="6" customFormat="1" ht="18">
      <c r="A187" s="75"/>
      <c r="B187" s="75"/>
      <c r="C187" s="75"/>
      <c r="D187" s="75"/>
      <c r="E187" s="76"/>
      <c r="F187" s="5"/>
      <c r="G187" s="5"/>
    </row>
    <row r="188" spans="1:7" s="6" customFormat="1" ht="18">
      <c r="A188" s="75"/>
      <c r="B188" s="75"/>
      <c r="C188" s="75"/>
      <c r="D188" s="75"/>
      <c r="E188" s="76"/>
      <c r="F188" s="5"/>
      <c r="G188" s="5"/>
    </row>
    <row r="189" spans="1:7" s="6" customFormat="1" ht="18">
      <c r="A189" s="77"/>
      <c r="B189" s="78" t="s">
        <v>132</v>
      </c>
      <c r="C189" s="78"/>
      <c r="D189" s="78"/>
      <c r="E189" s="79"/>
      <c r="F189" s="5"/>
      <c r="G189" s="5"/>
    </row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</sheetData>
  <sheetProtection/>
  <mergeCells count="15">
    <mergeCell ref="A135:E135"/>
    <mergeCell ref="A169:E169"/>
    <mergeCell ref="A185:E185"/>
    <mergeCell ref="A5:E5"/>
    <mergeCell ref="A6:E6"/>
    <mergeCell ref="A45:E45"/>
    <mergeCell ref="A53:E53"/>
    <mergeCell ref="A94:E94"/>
    <mergeCell ref="A99:E99"/>
    <mergeCell ref="A1:E1"/>
    <mergeCell ref="A2:A3"/>
    <mergeCell ref="B2:B3"/>
    <mergeCell ref="C2:C3"/>
    <mergeCell ref="D2:E2"/>
    <mergeCell ref="A4:E4"/>
  </mergeCells>
  <conditionalFormatting sqref="C54">
    <cfRule type="expression" priority="4" dxfId="0" stopIfTrue="1">
      <formula>"Вакцина."</formula>
    </cfRule>
  </conditionalFormatting>
  <conditionalFormatting sqref="C55">
    <cfRule type="expression" priority="3" dxfId="0" stopIfTrue="1">
      <formula>"Вакцина."</formula>
    </cfRule>
  </conditionalFormatting>
  <conditionalFormatting sqref="C56">
    <cfRule type="expression" priority="2" dxfId="0" stopIfTrue="1">
      <formula>"Вакцина."</formula>
    </cfRule>
  </conditionalFormatting>
  <conditionalFormatting sqref="C57">
    <cfRule type="expression" priority="1" dxfId="0" stopIfTrue="1">
      <formula>"Вакцина."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Stanislav Hosting</cp:lastModifiedBy>
  <cp:lastPrinted>2020-02-01T08:36:50Z</cp:lastPrinted>
  <dcterms:created xsi:type="dcterms:W3CDTF">1996-10-08T23:32:33Z</dcterms:created>
  <dcterms:modified xsi:type="dcterms:W3CDTF">2020-02-04T07:38:34Z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