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500" activeTab="0"/>
  </bookViews>
  <sheets>
    <sheet name="Залишки на 30.12.2019" sheetId="1" r:id="rId1"/>
  </sheets>
  <definedNames/>
  <calcPr fullCalcOnLoad="1"/>
</workbook>
</file>

<file path=xl/sharedStrings.xml><?xml version="1.0" encoding="utf-8"?>
<sst xmlns="http://schemas.openxmlformats.org/spreadsheetml/2006/main" count="312" uniqueCount="172">
  <si>
    <t xml:space="preserve">Рукавички хірургічні стер. </t>
  </si>
  <si>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</si>
  <si>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</si>
  <si>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</si>
  <si>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</si>
  <si>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</si>
  <si>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</si>
  <si>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</si>
  <si>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</si>
  <si>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</si>
  <si>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</si>
  <si>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Атракуріум-Ново р-н д/ін 10мг/мл 5мл №5</t>
  </si>
  <si>
    <t>Бісопролол-Астрафарм табл по 5мг №20 (10х2)</t>
  </si>
  <si>
    <t>Варфарин-ФС табл. по 3мг №100 (10х10)</t>
  </si>
  <si>
    <t>Гепарин -Індар 5000МО/ мл 5мл №5</t>
  </si>
  <si>
    <t>фл</t>
  </si>
  <si>
    <t>Дигоксин 0,025% 1мл №10</t>
  </si>
  <si>
    <t>Дитилін 20мг/мл 5мл №10</t>
  </si>
  <si>
    <t>Кордіамін 25%-2мл №10</t>
  </si>
  <si>
    <t>Лідокаїну г/х 10% по 2мл №10</t>
  </si>
  <si>
    <t>Метоклопраміду г/х 5мг/мл по 2мл №10</t>
  </si>
  <si>
    <t>Метопролол табл по 50мг №30</t>
  </si>
  <si>
    <t>Натрію хлорид 0,9% 200</t>
  </si>
  <si>
    <t>Хлоропірамін 2% 1мл №5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</si>
  <si>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</si>
  <si>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</si>
  <si>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</si>
  <si>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</si>
  <si>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Кальдіум капсули пролонгованої дії 600мг №100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</si>
  <si>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</si>
  <si>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</si>
  <si>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</si>
  <si>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Вироби медичного призначення</t>
  </si>
  <si>
    <t>шт</t>
  </si>
  <si>
    <t xml:space="preserve">Бинт марлевий медичний 7мх14см н/ст </t>
  </si>
  <si>
    <t>Вата медична гігроскопічна хір.гіг.100гр н/с Білосніжка</t>
  </si>
  <si>
    <t>Рукавички н/ст</t>
  </si>
  <si>
    <t>пар</t>
  </si>
  <si>
    <t>Пристр ПР 21-01 (Одноразова система для вливання інфузійних розчинів)</t>
  </si>
  <si>
    <t>Шприц 2-хкомпонентний (0,8х38мм) (21Gх1 1/2) 20 мл</t>
  </si>
  <si>
    <t>Маска захисна н/ст №100</t>
  </si>
  <si>
    <t xml:space="preserve">Дренажний комплект циклера </t>
  </si>
  <si>
    <t>Інші джерела фінансування (гуманітарна допомога, благодійна допопога, тощо доручення)</t>
  </si>
  <si>
    <t>Арикстра д/ін 12/5 мг/мол 0,6 №10</t>
  </si>
  <si>
    <t>Серміон таб 30мг №10</t>
  </si>
  <si>
    <t>Серміон ліофіл 4мг фл №4</t>
  </si>
  <si>
    <t>Доручення УБД</t>
  </si>
  <si>
    <t>ЗАНІДІП табл в/о  10 мг № 56 (14х4)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</si>
  <si>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</si>
  <si>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</si>
  <si>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флакон</t>
  </si>
  <si>
    <t>шпр</t>
  </si>
  <si>
    <t>к-т</t>
  </si>
  <si>
    <t xml:space="preserve">Integrity Coronary Stent System, Diameter  3,5/Length 26/ Інтегріті коронарна стент-система, діаметр 3,5/довжина 26 </t>
  </si>
  <si>
    <t xml:space="preserve">Integrity Coronary Stent System, Diameter  3,5/Length 30/ Інтегріті коронарна стент-система, діаметр 3,5/довжина 30 </t>
  </si>
  <si>
    <t xml:space="preserve">Integrity Coronary Stent System, Diameter  2,75/Length 30/ Інтегріті коронарна стент-система, діаметр 2,75/довжина 30 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</si>
  <si>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</si>
  <si>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</si>
  <si>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 xml:space="preserve">Бария сульфат для рентгеноскопии 80г   </t>
  </si>
  <si>
    <t>Клофелин - ЗН р-р д/ин 0,01% 1мл амп № 10</t>
  </si>
  <si>
    <t>Плівка рентген медична 18х24 № 100</t>
  </si>
  <si>
    <t>Індикатор парової стериолізації УП 120/45 вн</t>
  </si>
  <si>
    <t>Папір діаграмний 50 х 30</t>
  </si>
  <si>
    <t>Магнію сульфат розчин 250мг/мл  по 5мл № 10 амп.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</si>
  <si>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</si>
  <si>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</si>
  <si>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</si>
  <si>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>МЕТОКЛОПРАМІДУ ГІДРОХЛОРИД Розчин для ін`єкцій, 5 мг/мл по 2 мл в ампулах № 10 (5х2)</t>
  </si>
  <si>
    <t>уп.</t>
  </si>
  <si>
    <t>Метронідазон 0,5% 100мл</t>
  </si>
  <si>
    <t>пач</t>
  </si>
  <si>
    <t>Кетгут без голки стер. №4  (UPS0) 150см Medico (Huaian) Китай</t>
  </si>
  <si>
    <t>Кетгут без голки стер. №5 (UPS1) 150см Medico (Huaian) Китай</t>
  </si>
  <si>
    <t>Глюкоза розчин для інфузій 50мг/мл по 200мл</t>
  </si>
  <si>
    <t>пляш ка</t>
  </si>
  <si>
    <t>Рінгера  по 400 мл</t>
  </si>
  <si>
    <t>Цефтріаксон-Д пор/д/ін р-ну 1г №1</t>
  </si>
  <si>
    <t>Капрон кручений білий в катушках USP 2/0 (М 2,5) довжниною 250м</t>
  </si>
  <si>
    <t>Пластир медичний фіксуючий на бавовняній основі 2*500</t>
  </si>
  <si>
    <t>Шприц ін`єкц.однор.викор.20мл  Medicare</t>
  </si>
  <si>
    <t>Капрон кручений білий в катушках USP 2 (М 5) довжниною 80м</t>
  </si>
  <si>
    <t>Капрон кручений білий в катушках USP 1 (М 4) довжниною 130м</t>
  </si>
  <si>
    <t>Діалізатор xevonta Hi 15</t>
  </si>
  <si>
    <t>Діалізатор xevonta Hi 18</t>
  </si>
  <si>
    <t>AV-Set ONLINE plus 5008-R Кровопровідні магістралі</t>
  </si>
  <si>
    <t>bibag 5008  650g Бікарбонат натрію для гемодіалізу</t>
  </si>
  <si>
    <t>Цитростеріл 5л</t>
  </si>
  <si>
    <t>Шприц ін`єкц.однор.викор.5мл  Medicare</t>
  </si>
  <si>
    <t>АХД 2000 єкспрес фл 5л. (ПДВ)</t>
  </si>
  <si>
    <t>Відріз марлевий мед . н/ст тип 500*90 ТМ медичн. станд</t>
  </si>
  <si>
    <t>Катетер Argle для перитонеального діалізу, Curl Cath, 2 манжети, 62 см - у індивідуальній стерильній упаковці з поліетилену, по 1 упаковці у маркованій коробці</t>
  </si>
  <si>
    <t>ДИСОЛЬ по 200мл в бутылках</t>
  </si>
  <si>
    <t>Шприц Medic-o-planet  10мл, 3-х комп, Луер Лок, з надітою голкою, 21G х1 1/2 (0,8х40 мм), polybag</t>
  </si>
  <si>
    <t>Трубка ендотрахеальна «ALEXPHARM» з манжетою № 7,5</t>
  </si>
  <si>
    <t>Трубка ендотрахеальна «ALEXPHARM» з манжетою № 8,0</t>
  </si>
  <si>
    <t>Канюля внутрішньовенна з ін’єкційним портом, стандарт, «ALEXPHARM» 18G (1,3*45мм)</t>
  </si>
  <si>
    <t>Канюля внутрішньовенна з ін’єкційним портом, стандарт, «ALEXPHARM» 20G (1,1*32мм)</t>
  </si>
  <si>
    <t>Катетер венозний підключичний КВ-3 (Fr 6)</t>
  </si>
  <si>
    <t>Голка для встановлення підключичного катетера КВ-3 G 15</t>
  </si>
  <si>
    <t>Плівка рентген медична 24х30 № 100</t>
  </si>
  <si>
    <t>Лезо № 24</t>
  </si>
  <si>
    <t>Левофлоксацин 5мг  100мл</t>
  </si>
  <si>
    <t>Індикатор парової стериолізації 132/20</t>
  </si>
  <si>
    <t>Індикатор парової стериолізації  УП 132/20</t>
  </si>
  <si>
    <t xml:space="preserve">Провідниковий катетер Climber </t>
  </si>
  <si>
    <t>РТСА катетр балонний</t>
  </si>
  <si>
    <t>Омепразол ліофілізат для розчину для інфузій по 40мг у фл. № 1</t>
  </si>
  <si>
    <t>Омепразол-дарниця капсули по 0,02г № 10 контурних чарункових уп.</t>
  </si>
  <si>
    <t>НЕБУТАМОЛ®  розчин для інгаляцій 1 мг/мл по 2 мл контейнерах однодозових № 10 (10х1), у пакетах з полімерної плівки у пачці</t>
  </si>
  <si>
    <t>шприц</t>
  </si>
  <si>
    <t>Заст. головного лікаря з медичної частини                                                                                        А.О. Тамамшева</t>
  </si>
  <si>
    <t>Анальгін розчин для ін`єкцій 500мг/мл по 2мл № 10 в амп. у пачках з перегородками</t>
  </si>
  <si>
    <t>L-лізину есцинт розчин для ін`єкцій 1мг/мл по 5мл в амп. № 10 у блістері в пачці</t>
  </si>
  <si>
    <t>Дексаметазон розчин для ін`єкцій 4мг/мл по 1мл в амп № 5</t>
  </si>
  <si>
    <t>Диклофенак нтрію розчин для ін`єкцій 25мг/мл по 3мл в амр № 5</t>
  </si>
  <si>
    <t xml:space="preserve">но-х-ша розчин для ін`єкцій 20мг/мл по 2мл № 5 в амп  </t>
  </si>
  <si>
    <t>ФЛЕНОКС (еноксапарин натрію), розчин для ін`єкцій, 10000 анти-Ха МО/мл по 0,8 мл (8000 анти-Ха МО) у шприці</t>
  </si>
  <si>
    <t>АРИКСТРА (фондапаринукс натрію) розчин для ін`єкцій, 2,5 мг/0,5 мл по 0,5 мл у попередньо заповненому шприц</t>
  </si>
  <si>
    <t xml:space="preserve">Ультравіст 370, розчин для ін`єкцій та інфузій, 370 мг/мл, по 100 мл у флаконі, по 1 флакону у картонній пачці </t>
  </si>
  <si>
    <t>Томогексол, розчин для ін`єкцій, 350 мг йоду/мл, по 50мл у флаконі, по 1 флакону у картонній пачці сер.300318/7UA</t>
  </si>
  <si>
    <t xml:space="preserve">ТОМОГЕКСОЛ. Розчин для ін`єкцій 350 мг йоду/мл по 50 мл у флаконах № 1 </t>
  </si>
  <si>
    <t xml:space="preserve">РЕЗОНАТИВ розчин для ін`єкцій, 625 МО/мл по 1 мл в ампулі; по 1 ампулі в пластиковій блістерній упаковці; по 1 пластиковій блістерній упаковці в картон.коробці </t>
  </si>
  <si>
    <t>ІМУНОГЛОБУЛІН АНТИРЕЗУС RHO (D) ЛЮДИНИ Розчин для ін`єкцій по 1мл (300 мкг імуноглобуліну при титрі 1:2000) в ампулах № 1</t>
  </si>
  <si>
    <t>ЕПОБІОКРИН, розчин для ін`єкцій по 4 000 МО по 1 мл в попередньо наповненому шприці</t>
  </si>
  <si>
    <t>ЕМАВЕЙЛ розчин для ін`єкцій, 2000 МО/мл по 1 мл у попередньо наповненому шприці в пачці з картону № 1 сер.201901014S</t>
  </si>
  <si>
    <t>Гепарин розчин для ін`єкцій, 5000 МО/мл, по 5 мл в флаконах №5</t>
  </si>
  <si>
    <t>Кальцію хлорид розчин для ін`єкцій, 100 мг/мл, по 10 мл в ампулі, №10</t>
  </si>
  <si>
    <t xml:space="preserve">Ковпачок роз`єднувальний дезінфікуючий MiniCap </t>
  </si>
  <si>
    <t xml:space="preserve">ЕКСТРАНІЛ, по 2,0 л розчину у пластиковому мішку, обладнаному ін`єкційним портом, з  інтегрованим за допомогою двох магістралей і Y-з`єднувача порожнім пластиковим мішком для дренажу, вкладених у прозорий пластиковий пакет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</si>
  <si>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</si>
  <si>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Протез судини в`язаний прямий InterGard 8мм х 40см, IGK0008-40</t>
  </si>
  <si>
    <t>Протез судини в`язаний біфуркаційний Inter Gard 16ммх8мм, 50 см</t>
  </si>
  <si>
    <t>Пристрій для вливання інфузійних розчинів ПР голка типу Олівець  регулювал. Барабан. Типу без ПВХ без латекса</t>
  </si>
  <si>
    <t xml:space="preserve">ДІАНІЛ ПД 4  з вмістом глюкози 3,86% в мішках подвійних ємністю 2000 мл розчину у мішку Віафлекс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</si>
  <si>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</si>
  <si>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>ДІАНІЛ ПД 4 з вмістом глюкози 1,36% М/ОБ13,6 мг/мл, розчин для перитонеального діалізу, по 2000 мл розчину у пластиковому мішку Віафлекс PL 146-3, одинарному, обладнаному ін`єкційним портом та з`єднувачем, або у мішку  Твін Бег</t>
  </si>
  <si>
    <t xml:space="preserve">ДІАНІЛ ПД 4  з вмістом глюкози 2,27% в мішках подвійних ємністю 5000 мл розчину у мішку Віафлекс </t>
  </si>
  <si>
    <t xml:space="preserve">Система эндопротез тазобедренного сустава Мотор Сечь </t>
  </si>
  <si>
    <t>Лікарський засіб для запобігання небажаної вагітності  Депо-провера, 150 мг/мл по 1 мл у флаконі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</si>
  <si>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</si>
  <si>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Експрес-тест ВІЛ - 1.2.0, Швидка відповідь</t>
  </si>
  <si>
    <t>Перелік лікарських засобів та виробів медичного призначення закуплених    
Комунальне підприємcтво "Криворізька міська клінічна лікарня №2" Криворізької міської ради
станом на  30 грудня 2019 р.</t>
  </si>
  <si>
    <t>ДІАНІЛ ПД 4 З ВМІСТОМ ГЛЮКОЗИ 2,27% М/ОБ/22,7 мг/мл, розчин для перитонеального діалізу, по 5000 мл</t>
  </si>
  <si>
    <t xml:space="preserve">ДІАНІЛ ПД 4 З ВМІСТОМ ГЛЮКОЗИ 2,27% М/ОБ/22,7 мг/мл, розчин для перитонеального діалізу, по 2000 мл розчину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</si>
  <si>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</si>
  <si>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</si>
  <si>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</si>
  <si>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</si>
  <si>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Фіксуючий титановий перехідник для діалізного катетера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</si>
  <si>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</si>
  <si>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Комплект трубок підвіщенної міцності</t>
  </si>
  <si>
    <t>FX 50 classix Діалізатор</t>
  </si>
  <si>
    <t>FX 60 classix Діалізатор</t>
  </si>
  <si>
    <t>FX 80 classix Діалізатор</t>
  </si>
  <si>
    <t>FX100 classix Діалізатор</t>
  </si>
  <si>
    <t xml:space="preserve">15GA-R25 Діалізна голка </t>
  </si>
  <si>
    <t xml:space="preserve">15GV-R25 Діалізна голка </t>
  </si>
  <si>
    <t>DIASAFE plus  Фільтр для діалізної рідини</t>
  </si>
  <si>
    <t xml:space="preserve">Затискач вихідного каналу мішків для перитонеального діалізу 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</si>
  <si>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</si>
  <si>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</si>
  <si>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ЕКСТРАНІЛ, розчин для перитонеального діалізу, по 2,0 л розчину у пластиковому мішку</t>
  </si>
  <si>
    <t>Granudial AF 11Кислотний концентрат для гемодіалізу</t>
  </si>
  <si>
    <t>Натрію хлорид. Розчин для інфузій 9мг/мл по 400 мл у пляшках № 1</t>
  </si>
  <si>
    <t>СЕВОРАН Рідина для інгаляцій, 100%, по 250 мл у пластиковому флаконі з ковпачком системи Quik fil; по 1 флакону в картонній коробці</t>
  </si>
  <si>
    <t>Плівка рентгенівська медична MEDIPHOT Х-О/RP зеленочутлива 30х40см 100 аркушів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</si>
  <si>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</si>
  <si>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</si>
  <si>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</si>
  <si>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</si>
  <si>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Інтродюсер кардіологічний, INT6FK, 6Fr (11сm)</t>
  </si>
  <si>
    <t xml:space="preserve">ВЕРОРАБ, вакцина антирабічна, по 1 дозі у флаконах №1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</si>
</sst>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3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3"/>
      <color indexed="8"/>
      <name val="Arial Narrow"/>
      <family val="2"/>
    </font>
    <font>
      <i/>
      <sz val="13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Narrow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3"/>
      <color rgb="FF000000"/>
      <name val="Arial Narrow"/>
      <family val="2"/>
    </font>
    <font>
      <i/>
      <sz val="13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 horizontal="left"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Border="0" applyProtection="0">
      <alignment/>
    </xf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1" fontId="50" fillId="33" borderId="10" xfId="62" applyNumberFormat="1" applyFont="1" applyFill="1" applyBorder="1" applyAlignment="1" applyProtection="1">
      <alignment horizontal="center"/>
      <protection/>
    </xf>
    <xf numFmtId="0" fontId="50" fillId="34" borderId="10" xfId="0" applyFont="1" applyFill="1" applyBorder="1" applyAlignment="1">
      <alignment horizontal="left" vertical="center" wrapText="1"/>
    </xf>
    <xf numFmtId="1" fontId="50" fillId="34" borderId="10" xfId="62" applyNumberFormat="1" applyFont="1" applyFill="1" applyBorder="1" applyAlignment="1" applyProtection="1">
      <alignment horizontal="center"/>
      <protection/>
    </xf>
    <xf numFmtId="49" fontId="50" fillId="34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left" wrapText="1"/>
    </xf>
    <xf numFmtId="0" fontId="50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top"/>
    </xf>
    <xf numFmtId="3" fontId="50" fillId="33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top"/>
    </xf>
    <xf numFmtId="0" fontId="50" fillId="34" borderId="10" xfId="0" applyFont="1" applyFill="1" applyBorder="1" applyAlignment="1">
      <alignment horizontal="left" vertical="top" wrapText="1"/>
    </xf>
    <xf numFmtId="0" fontId="50" fillId="34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4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50" fillId="0" borderId="10" xfId="54" applyFont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wrapText="1"/>
    </xf>
    <xf numFmtId="1" fontId="50" fillId="0" borderId="10" xfId="62" applyNumberFormat="1" applyFont="1" applyFill="1" applyBorder="1" applyAlignment="1" applyProtection="1">
      <alignment horizontal="center"/>
      <protection/>
    </xf>
    <xf numFmtId="0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left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50" fillId="0" borderId="14" xfId="0" applyFont="1" applyBorder="1" applyAlignment="1">
      <alignment vertical="center" wrapText="1"/>
    </xf>
    <xf numFmtId="0" fontId="50" fillId="0" borderId="10" xfId="0" applyFont="1" applyFill="1" applyBorder="1" applyAlignment="1">
      <alignment wrapText="1"/>
    </xf>
    <xf numFmtId="0" fontId="50" fillId="33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  <col min="6" max="6" width="10.7109375" style="0" customWidth="1"/>
    <col min="7" max="7" width="16.7109375" style="0" customWidth="1"/>
  </cols>
  <sheetData>
    <row r="1" spans="1:7" ht="60" customHeight="1">
      <c r="A1" s="2" t="s">
        <v>141</v>
      </c>
      <c r="B1" s="2"/>
      <c r="C1" s="2"/>
      <c r="D1" s="2"/>
      <c r="E1" s="2"/>
      <c r="F1" s="1"/>
      <c r="G1" s="1"/>
    </row>
    <row r="2" spans="1:7" s="6" customFormat="1" ht="60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5"/>
      <c r="G2" s="5"/>
    </row>
    <row r="3" spans="1:7" s="6" customFormat="1" ht="60" customHeight="1">
      <c r="A3" s="3"/>
      <c r="B3" s="3"/>
      <c r="C3" s="3"/>
      <c r="D3" s="7" t="s">
        <v>5</v>
      </c>
      <c r="E3" s="8" t="s">
        <v>6</v>
      </c>
      <c r="F3" s="5"/>
      <c r="G3" s="5"/>
    </row>
    <row r="4" spans="1:7" s="6" customFormat="1" ht="39.75" customHeight="1">
      <c r="A4" s="9" t="s">
        <v>7</v>
      </c>
      <c r="B4" s="9"/>
      <c r="C4" s="9"/>
      <c r="D4" s="9"/>
      <c r="E4" s="9"/>
      <c r="F4" s="5"/>
      <c r="G4" s="5"/>
    </row>
    <row r="5" spans="1:7" s="6" customFormat="1" ht="17.25">
      <c r="A5" s="9" t="s">
        <v>8</v>
      </c>
      <c r="B5" s="9"/>
      <c r="C5" s="9"/>
      <c r="D5" s="9"/>
      <c r="E5" s="9"/>
      <c r="F5" s="5"/>
      <c r="G5" s="5"/>
    </row>
    <row r="6" spans="1:7" s="6" customFormat="1" ht="17.25">
      <c r="A6" s="10" t="s">
        <v>9</v>
      </c>
      <c r="B6" s="10"/>
      <c r="C6" s="10"/>
      <c r="D6" s="10"/>
      <c r="E6" s="10"/>
      <c r="F6" s="5"/>
      <c r="G6" s="5"/>
    </row>
    <row r="7" spans="1:7" s="6" customFormat="1" ht="17.25">
      <c r="A7" s="11">
        <v>1</v>
      </c>
      <c r="B7" s="12" t="s">
        <v>111</v>
      </c>
      <c r="C7" s="13" t="s">
        <v>10</v>
      </c>
      <c r="D7" s="11">
        <v>0</v>
      </c>
      <c r="E7" s="14">
        <f>140+5.5</f>
        <v>145.5</v>
      </c>
      <c r="F7" s="5"/>
      <c r="G7" s="5"/>
    </row>
    <row r="8" spans="1:7" s="6" customFormat="1" ht="17.25">
      <c r="A8" s="11">
        <v>2</v>
      </c>
      <c r="B8" s="12" t="s">
        <v>112</v>
      </c>
      <c r="C8" s="15" t="s">
        <v>10</v>
      </c>
      <c r="D8" s="16">
        <v>0</v>
      </c>
      <c r="E8" s="14">
        <v>3</v>
      </c>
      <c r="F8" s="5"/>
      <c r="G8" s="5"/>
    </row>
    <row r="9" spans="1:7" s="6" customFormat="1" ht="17.25">
      <c r="A9" s="11">
        <v>3</v>
      </c>
      <c r="B9" s="17" t="s">
        <v>11</v>
      </c>
      <c r="C9" s="13" t="s">
        <v>10</v>
      </c>
      <c r="D9" s="18">
        <v>0</v>
      </c>
      <c r="E9" s="14">
        <f>185+4</f>
        <v>189</v>
      </c>
      <c r="F9" s="5"/>
      <c r="G9" s="5"/>
    </row>
    <row r="10" spans="1:7" s="6" customFormat="1" ht="17.25">
      <c r="A10" s="11">
        <v>4</v>
      </c>
      <c r="B10" s="19" t="s">
        <v>12</v>
      </c>
      <c r="C10" s="13" t="s">
        <v>10</v>
      </c>
      <c r="D10" s="18">
        <v>0</v>
      </c>
      <c r="E10" s="14">
        <v>2</v>
      </c>
      <c r="F10" s="5"/>
      <c r="G10" s="5"/>
    </row>
    <row r="11" spans="1:7" s="6" customFormat="1" ht="17.25">
      <c r="A11" s="11">
        <v>5</v>
      </c>
      <c r="B11" s="20" t="s">
        <v>13</v>
      </c>
      <c r="C11" s="15" t="s">
        <v>10</v>
      </c>
      <c r="D11" s="16">
        <v>0</v>
      </c>
      <c r="E11" s="14">
        <v>0.7</v>
      </c>
      <c r="F11" s="5"/>
      <c r="G11" s="5"/>
    </row>
    <row r="12" spans="1:7" s="6" customFormat="1" ht="17.25">
      <c r="A12" s="11">
        <v>6</v>
      </c>
      <c r="B12" s="21" t="s">
        <v>14</v>
      </c>
      <c r="C12" s="15" t="s">
        <v>70</v>
      </c>
      <c r="D12" s="16">
        <v>0</v>
      </c>
      <c r="E12" s="14">
        <f>5+3.4</f>
        <v>8.4</v>
      </c>
      <c r="F12" s="5"/>
      <c r="G12" s="5"/>
    </row>
    <row r="13" spans="1:7" s="6" customFormat="1" ht="17.25">
      <c r="A13" s="11">
        <v>7</v>
      </c>
      <c r="B13" s="12" t="s">
        <v>73</v>
      </c>
      <c r="C13" s="22" t="s">
        <v>74</v>
      </c>
      <c r="D13" s="16">
        <v>0</v>
      </c>
      <c r="E13" s="14">
        <v>22</v>
      </c>
      <c r="F13" s="5"/>
      <c r="G13" s="5"/>
    </row>
    <row r="14" spans="1:7" s="6" customFormat="1" ht="17.25">
      <c r="A14" s="11">
        <v>8</v>
      </c>
      <c r="B14" s="12" t="s">
        <v>113</v>
      </c>
      <c r="C14" s="13" t="s">
        <v>10</v>
      </c>
      <c r="D14" s="23">
        <v>0</v>
      </c>
      <c r="E14" s="24">
        <f>3+27+6.6</f>
        <v>36.6</v>
      </c>
      <c r="F14" s="5"/>
      <c r="G14" s="5"/>
    </row>
    <row r="15" spans="1:7" s="6" customFormat="1" ht="17.25">
      <c r="A15" s="11">
        <v>9</v>
      </c>
      <c r="B15" s="21" t="s">
        <v>16</v>
      </c>
      <c r="C15" s="15" t="s">
        <v>10</v>
      </c>
      <c r="D15" s="16">
        <v>0</v>
      </c>
      <c r="E15" s="14">
        <v>3</v>
      </c>
      <c r="F15" s="5"/>
      <c r="G15" s="5"/>
    </row>
    <row r="16" spans="1:7" s="6" customFormat="1" ht="17.25">
      <c r="A16" s="11">
        <v>10</v>
      </c>
      <c r="B16" s="20" t="s">
        <v>16</v>
      </c>
      <c r="C16" s="15" t="s">
        <v>10</v>
      </c>
      <c r="D16" s="16">
        <v>30</v>
      </c>
      <c r="E16" s="14">
        <v>3</v>
      </c>
      <c r="F16" s="5"/>
      <c r="G16" s="5"/>
    </row>
    <row r="17" spans="1:7" s="6" customFormat="1" ht="17.25">
      <c r="A17" s="11">
        <v>11</v>
      </c>
      <c r="B17" s="20" t="s">
        <v>114</v>
      </c>
      <c r="C17" s="15" t="s">
        <v>10</v>
      </c>
      <c r="D17" s="16">
        <v>0</v>
      </c>
      <c r="E17" s="14">
        <f>13+5+3.8</f>
        <v>21.8</v>
      </c>
      <c r="F17" s="5"/>
      <c r="G17" s="5"/>
    </row>
    <row r="18" spans="1:7" s="6" customFormat="1" ht="17.25">
      <c r="A18" s="11">
        <v>12</v>
      </c>
      <c r="B18" s="21" t="s">
        <v>17</v>
      </c>
      <c r="C18" s="15" t="s">
        <v>10</v>
      </c>
      <c r="D18" s="16">
        <v>0</v>
      </c>
      <c r="E18" s="14">
        <v>78</v>
      </c>
      <c r="F18" s="5"/>
      <c r="G18" s="5"/>
    </row>
    <row r="19" spans="1:7" s="6" customFormat="1" ht="17.25">
      <c r="A19" s="11">
        <v>13</v>
      </c>
      <c r="B19" s="20" t="s">
        <v>59</v>
      </c>
      <c r="C19" s="15" t="s">
        <v>10</v>
      </c>
      <c r="D19" s="16">
        <v>0</v>
      </c>
      <c r="E19" s="14">
        <v>28</v>
      </c>
      <c r="F19" s="5"/>
      <c r="G19" s="5"/>
    </row>
    <row r="20" spans="1:7" s="6" customFormat="1" ht="17.25">
      <c r="A20" s="11">
        <v>14</v>
      </c>
      <c r="B20" s="25" t="s">
        <v>18</v>
      </c>
      <c r="C20" s="15" t="s">
        <v>10</v>
      </c>
      <c r="D20" s="16">
        <v>0</v>
      </c>
      <c r="E20" s="14">
        <v>2.5</v>
      </c>
      <c r="F20" s="5"/>
      <c r="G20" s="5"/>
    </row>
    <row r="21" spans="1:7" s="6" customFormat="1" ht="17.25">
      <c r="A21" s="11">
        <v>15</v>
      </c>
      <c r="B21" s="12" t="s">
        <v>101</v>
      </c>
      <c r="C21" s="15" t="s">
        <v>15</v>
      </c>
      <c r="D21" s="16">
        <v>0</v>
      </c>
      <c r="E21" s="14">
        <v>71</v>
      </c>
      <c r="F21" s="5"/>
      <c r="G21" s="5"/>
    </row>
    <row r="22" spans="1:7" s="6" customFormat="1" ht="17.25">
      <c r="A22" s="11">
        <v>16</v>
      </c>
      <c r="B22" s="20" t="s">
        <v>19</v>
      </c>
      <c r="C22" s="15" t="s">
        <v>10</v>
      </c>
      <c r="D22" s="16">
        <f>1541+1299</f>
        <v>2840</v>
      </c>
      <c r="E22" s="14">
        <f>1294+210+131+528+51.7</f>
        <v>2214.7</v>
      </c>
      <c r="F22" s="5"/>
      <c r="G22" s="5"/>
    </row>
    <row r="23" spans="1:7" s="6" customFormat="1" ht="17.25">
      <c r="A23" s="11">
        <v>17</v>
      </c>
      <c r="B23" s="20" t="s">
        <v>63</v>
      </c>
      <c r="C23" s="15" t="s">
        <v>10</v>
      </c>
      <c r="D23" s="16">
        <v>0</v>
      </c>
      <c r="E23" s="14">
        <f>52+10+8+8.3</f>
        <v>78.3</v>
      </c>
      <c r="F23" s="5"/>
      <c r="G23" s="5"/>
    </row>
    <row r="24" spans="1:7" s="6" customFormat="1" ht="34.5">
      <c r="A24" s="11">
        <v>18</v>
      </c>
      <c r="B24" s="20" t="s">
        <v>67</v>
      </c>
      <c r="C24" s="15" t="s">
        <v>68</v>
      </c>
      <c r="D24" s="16">
        <v>0</v>
      </c>
      <c r="E24" s="14">
        <f>17+17+4.7+86</f>
        <v>124.7</v>
      </c>
      <c r="F24" s="5"/>
      <c r="G24" s="5"/>
    </row>
    <row r="25" spans="1:7" s="6" customFormat="1" ht="17.25">
      <c r="A25" s="11">
        <v>19</v>
      </c>
      <c r="B25" s="21" t="s">
        <v>21</v>
      </c>
      <c r="C25" s="15" t="s">
        <v>10</v>
      </c>
      <c r="D25" s="16">
        <v>0</v>
      </c>
      <c r="E25" s="14">
        <v>4</v>
      </c>
      <c r="F25" s="5"/>
      <c r="G25" s="5"/>
    </row>
    <row r="26" spans="1:7" s="6" customFormat="1" ht="17.25">
      <c r="A26" s="11">
        <v>20</v>
      </c>
      <c r="B26" s="20" t="s">
        <v>69</v>
      </c>
      <c r="C26" s="15" t="s">
        <v>33</v>
      </c>
      <c r="D26" s="16">
        <v>0</v>
      </c>
      <c r="E26" s="14">
        <v>63</v>
      </c>
      <c r="F26" s="5"/>
      <c r="G26" s="5"/>
    </row>
    <row r="27" spans="1:7" s="6" customFormat="1" ht="17.25">
      <c r="A27" s="11">
        <v>21</v>
      </c>
      <c r="B27" s="17" t="s">
        <v>22</v>
      </c>
      <c r="C27" s="15" t="s">
        <v>15</v>
      </c>
      <c r="D27" s="16">
        <v>0</v>
      </c>
      <c r="E27" s="14">
        <f>200+350+350+345+70+950</f>
        <v>2265</v>
      </c>
      <c r="F27" s="5"/>
      <c r="G27" s="5"/>
    </row>
    <row r="28" spans="1:7" s="6" customFormat="1" ht="34.5">
      <c r="A28" s="11">
        <v>22</v>
      </c>
      <c r="B28" s="26" t="s">
        <v>108</v>
      </c>
      <c r="C28" s="13" t="s">
        <v>10</v>
      </c>
      <c r="D28" s="18">
        <v>0</v>
      </c>
      <c r="E28" s="14">
        <v>10</v>
      </c>
      <c r="F28" s="5"/>
      <c r="G28" s="5"/>
    </row>
    <row r="29" spans="1:7" s="6" customFormat="1" ht="17.25">
      <c r="A29" s="11">
        <v>23</v>
      </c>
      <c r="B29" s="27" t="s">
        <v>115</v>
      </c>
      <c r="C29" s="13" t="s">
        <v>10</v>
      </c>
      <c r="D29" s="16">
        <v>0</v>
      </c>
      <c r="E29" s="14">
        <f>9.8+50</f>
        <v>59.8</v>
      </c>
      <c r="F29" s="5"/>
      <c r="G29" s="5"/>
    </row>
    <row r="30" spans="1:7" s="6" customFormat="1" ht="17.25">
      <c r="A30" s="11">
        <v>24</v>
      </c>
      <c r="B30" s="12" t="s">
        <v>106</v>
      </c>
      <c r="C30" s="15" t="s">
        <v>10</v>
      </c>
      <c r="D30" s="16">
        <v>0</v>
      </c>
      <c r="E30" s="14">
        <v>13</v>
      </c>
      <c r="F30" s="5"/>
      <c r="G30" s="5"/>
    </row>
    <row r="31" spans="1:7" s="6" customFormat="1" ht="17.25">
      <c r="A31" s="11">
        <v>25</v>
      </c>
      <c r="B31" s="12" t="s">
        <v>107</v>
      </c>
      <c r="C31" s="15" t="s">
        <v>10</v>
      </c>
      <c r="D31" s="16">
        <v>60</v>
      </c>
      <c r="E31" s="14">
        <v>4</v>
      </c>
      <c r="F31" s="5"/>
      <c r="G31" s="5"/>
    </row>
    <row r="32" spans="1:7" s="6" customFormat="1" ht="17.25">
      <c r="A32" s="11">
        <v>26</v>
      </c>
      <c r="B32" s="21" t="s">
        <v>75</v>
      </c>
      <c r="C32" s="15" t="s">
        <v>15</v>
      </c>
      <c r="D32" s="16">
        <v>0</v>
      </c>
      <c r="E32" s="14">
        <f>144+48+48+35+96</f>
        <v>371</v>
      </c>
      <c r="F32" s="5"/>
      <c r="G32" s="5"/>
    </row>
    <row r="33" spans="1:7" s="6" customFormat="1" ht="17.25">
      <c r="A33" s="11">
        <v>27</v>
      </c>
      <c r="B33" s="21" t="s">
        <v>23</v>
      </c>
      <c r="C33" s="15" t="s">
        <v>10</v>
      </c>
      <c r="D33" s="16">
        <v>0</v>
      </c>
      <c r="E33" s="14">
        <v>1</v>
      </c>
      <c r="F33" s="5"/>
      <c r="G33" s="5"/>
    </row>
    <row r="34" spans="1:7" s="6" customFormat="1" ht="17.25">
      <c r="A34" s="11">
        <v>28</v>
      </c>
      <c r="B34" s="21" t="s">
        <v>76</v>
      </c>
      <c r="C34" s="15" t="s">
        <v>15</v>
      </c>
      <c r="D34" s="16">
        <v>0</v>
      </c>
      <c r="E34" s="14">
        <f>128+56+64+151+24+1408</f>
        <v>1831</v>
      </c>
      <c r="F34" s="5"/>
      <c r="G34" s="5"/>
    </row>
    <row r="35" spans="1:7" s="6" customFormat="1" ht="17.25">
      <c r="A35" s="28" t="s">
        <v>24</v>
      </c>
      <c r="B35" s="28"/>
      <c r="C35" s="28"/>
      <c r="D35" s="28"/>
      <c r="E35" s="28"/>
      <c r="F35" s="5"/>
      <c r="G35" s="5"/>
    </row>
    <row r="36" spans="1:7" s="6" customFormat="1" ht="17.25">
      <c r="A36" s="11">
        <v>1</v>
      </c>
      <c r="B36" s="17" t="s">
        <v>25</v>
      </c>
      <c r="C36" s="15" t="s">
        <v>10</v>
      </c>
      <c r="D36" s="16">
        <v>0</v>
      </c>
      <c r="E36" s="14">
        <v>58</v>
      </c>
      <c r="F36" s="5"/>
      <c r="G36" s="5"/>
    </row>
    <row r="37" spans="1:7" s="6" customFormat="1" ht="17.25">
      <c r="A37" s="11">
        <v>2</v>
      </c>
      <c r="B37" s="21" t="s">
        <v>26</v>
      </c>
      <c r="C37" s="15" t="s">
        <v>10</v>
      </c>
      <c r="D37" s="16">
        <v>30</v>
      </c>
      <c r="E37" s="14">
        <v>45</v>
      </c>
      <c r="F37" s="5"/>
      <c r="G37" s="5"/>
    </row>
    <row r="38" spans="1:7" s="6" customFormat="1" ht="17.25">
      <c r="A38" s="11">
        <v>3</v>
      </c>
      <c r="B38" s="21" t="s">
        <v>27</v>
      </c>
      <c r="C38" s="15" t="s">
        <v>10</v>
      </c>
      <c r="D38" s="16">
        <v>0</v>
      </c>
      <c r="E38" s="14">
        <v>16</v>
      </c>
      <c r="F38" s="5"/>
      <c r="G38" s="5"/>
    </row>
    <row r="39" spans="1:7" s="6" customFormat="1" ht="17.25">
      <c r="A39" s="11">
        <v>4</v>
      </c>
      <c r="B39" s="21" t="s">
        <v>28</v>
      </c>
      <c r="C39" s="15" t="s">
        <v>10</v>
      </c>
      <c r="D39" s="16">
        <v>0</v>
      </c>
      <c r="E39" s="14">
        <v>1</v>
      </c>
      <c r="F39" s="5"/>
      <c r="G39" s="5"/>
    </row>
    <row r="40" spans="1:7" s="6" customFormat="1" ht="17.25">
      <c r="A40" s="11">
        <v>5</v>
      </c>
      <c r="B40" s="21" t="s">
        <v>29</v>
      </c>
      <c r="C40" s="15" t="s">
        <v>10</v>
      </c>
      <c r="D40" s="16">
        <v>0</v>
      </c>
      <c r="E40" s="14">
        <v>1</v>
      </c>
      <c r="F40" s="5"/>
      <c r="G40" s="5"/>
    </row>
    <row r="41" spans="1:7" s="6" customFormat="1" ht="17.25">
      <c r="A41" s="11">
        <v>6</v>
      </c>
      <c r="B41" s="20" t="s">
        <v>30</v>
      </c>
      <c r="C41" s="29" t="s">
        <v>15</v>
      </c>
      <c r="D41" s="16">
        <v>40</v>
      </c>
      <c r="E41" s="14">
        <v>20</v>
      </c>
      <c r="F41" s="5"/>
      <c r="G41" s="5"/>
    </row>
    <row r="42" spans="1:7" s="6" customFormat="1" ht="17.25">
      <c r="A42" s="11">
        <v>7</v>
      </c>
      <c r="B42" s="21" t="s">
        <v>31</v>
      </c>
      <c r="C42" s="15" t="s">
        <v>10</v>
      </c>
      <c r="D42" s="16">
        <v>0</v>
      </c>
      <c r="E42" s="14">
        <v>41.667</v>
      </c>
      <c r="F42" s="5"/>
      <c r="G42" s="5"/>
    </row>
    <row r="43" spans="1:7" s="6" customFormat="1" ht="17.25">
      <c r="A43" s="9" t="s">
        <v>32</v>
      </c>
      <c r="B43" s="9"/>
      <c r="C43" s="9"/>
      <c r="D43" s="9"/>
      <c r="E43" s="9"/>
      <c r="F43" s="5"/>
      <c r="G43" s="5"/>
    </row>
    <row r="44" spans="1:7" s="6" customFormat="1" ht="17.25">
      <c r="A44" s="23">
        <v>1</v>
      </c>
      <c r="B44" s="12" t="s">
        <v>88</v>
      </c>
      <c r="C44" s="13" t="s">
        <v>33</v>
      </c>
      <c r="D44" s="23">
        <v>0</v>
      </c>
      <c r="E44" s="24">
        <v>15</v>
      </c>
      <c r="F44" s="5"/>
      <c r="G44" s="5"/>
    </row>
    <row r="45" spans="1:7" s="6" customFormat="1" ht="17.25">
      <c r="A45" s="23">
        <v>2</v>
      </c>
      <c r="B45" s="21" t="s">
        <v>34</v>
      </c>
      <c r="C45" s="30" t="s">
        <v>33</v>
      </c>
      <c r="D45" s="31">
        <v>1030</v>
      </c>
      <c r="E45" s="14">
        <f>109+700+30+200+25</f>
        <v>1064</v>
      </c>
      <c r="F45" s="5"/>
      <c r="G45" s="5"/>
    </row>
    <row r="46" spans="1:7" s="6" customFormat="1" ht="17.25">
      <c r="A46" s="23">
        <v>3</v>
      </c>
      <c r="B46" s="21" t="s">
        <v>35</v>
      </c>
      <c r="C46" s="30" t="s">
        <v>33</v>
      </c>
      <c r="D46" s="31">
        <v>260</v>
      </c>
      <c r="E46" s="14">
        <v>2</v>
      </c>
      <c r="F46" s="5"/>
      <c r="G46" s="5"/>
    </row>
    <row r="47" spans="1:7" s="6" customFormat="1" ht="17.25">
      <c r="A47" s="23">
        <v>4</v>
      </c>
      <c r="B47" s="12" t="s">
        <v>89</v>
      </c>
      <c r="C47" s="22" t="s">
        <v>33</v>
      </c>
      <c r="D47" s="31">
        <v>0</v>
      </c>
      <c r="E47" s="14">
        <f>4+100+15+514</f>
        <v>633</v>
      </c>
      <c r="F47" s="5"/>
      <c r="G47" s="5"/>
    </row>
    <row r="48" spans="1:7" s="6" customFormat="1" ht="17.25">
      <c r="A48" s="23">
        <v>5</v>
      </c>
      <c r="B48" s="12" t="s">
        <v>100</v>
      </c>
      <c r="C48" s="22" t="s">
        <v>33</v>
      </c>
      <c r="D48" s="31">
        <v>0</v>
      </c>
      <c r="E48" s="14">
        <v>100</v>
      </c>
      <c r="F48" s="5"/>
      <c r="G48" s="5"/>
    </row>
    <row r="49" spans="1:7" s="6" customFormat="1" ht="17.25">
      <c r="A49" s="23">
        <v>6</v>
      </c>
      <c r="B49" s="17" t="s">
        <v>61</v>
      </c>
      <c r="C49" s="32" t="s">
        <v>33</v>
      </c>
      <c r="D49" s="31">
        <v>0</v>
      </c>
      <c r="E49" s="14">
        <v>3</v>
      </c>
      <c r="F49" s="5"/>
      <c r="G49" s="5"/>
    </row>
    <row r="50" spans="1:7" s="6" customFormat="1" ht="17.25">
      <c r="A50" s="23">
        <v>7</v>
      </c>
      <c r="B50" s="17" t="s">
        <v>102</v>
      </c>
      <c r="C50" s="32" t="s">
        <v>33</v>
      </c>
      <c r="D50" s="31">
        <v>0</v>
      </c>
      <c r="E50" s="14">
        <v>1</v>
      </c>
      <c r="F50" s="5"/>
      <c r="G50" s="5"/>
    </row>
    <row r="51" spans="1:7" s="6" customFormat="1" ht="17.25">
      <c r="A51" s="23">
        <v>8</v>
      </c>
      <c r="B51" s="17" t="s">
        <v>103</v>
      </c>
      <c r="C51" s="32" t="s">
        <v>33</v>
      </c>
      <c r="D51" s="31">
        <v>0</v>
      </c>
      <c r="E51" s="14">
        <v>1</v>
      </c>
      <c r="F51" s="5"/>
      <c r="G51" s="5"/>
    </row>
    <row r="52" spans="1:7" s="6" customFormat="1" ht="17.25">
      <c r="A52" s="23">
        <v>9</v>
      </c>
      <c r="B52" s="17" t="s">
        <v>81</v>
      </c>
      <c r="C52" s="33" t="s">
        <v>33</v>
      </c>
      <c r="D52" s="31">
        <v>0</v>
      </c>
      <c r="E52" s="14">
        <v>3</v>
      </c>
      <c r="F52" s="5"/>
      <c r="G52" s="5"/>
    </row>
    <row r="53" spans="1:7" s="6" customFormat="1" ht="17.25">
      <c r="A53" s="23">
        <v>10</v>
      </c>
      <c r="B53" s="17" t="s">
        <v>80</v>
      </c>
      <c r="C53" s="33" t="s">
        <v>33</v>
      </c>
      <c r="D53" s="31">
        <v>0</v>
      </c>
      <c r="E53" s="14">
        <f>23+5</f>
        <v>28</v>
      </c>
      <c r="F53" s="5"/>
      <c r="G53" s="5"/>
    </row>
    <row r="54" spans="1:7" s="6" customFormat="1" ht="17.25">
      <c r="A54" s="23">
        <v>11</v>
      </c>
      <c r="B54" s="17" t="s">
        <v>77</v>
      </c>
      <c r="C54" s="33" t="s">
        <v>33</v>
      </c>
      <c r="D54" s="31">
        <v>0</v>
      </c>
      <c r="E54" s="14">
        <f>4+5+23</f>
        <v>32</v>
      </c>
      <c r="F54" s="5"/>
      <c r="G54" s="5"/>
    </row>
    <row r="55" spans="1:7" s="6" customFormat="1" ht="17.25">
      <c r="A55" s="23">
        <v>12</v>
      </c>
      <c r="B55" s="12" t="s">
        <v>71</v>
      </c>
      <c r="C55" s="22" t="s">
        <v>33</v>
      </c>
      <c r="D55" s="31">
        <v>0</v>
      </c>
      <c r="E55" s="14">
        <f>10+10+120</f>
        <v>140</v>
      </c>
      <c r="F55" s="5"/>
      <c r="G55" s="5"/>
    </row>
    <row r="56" spans="1:7" s="6" customFormat="1" ht="17.25">
      <c r="A56" s="23">
        <v>13</v>
      </c>
      <c r="B56" s="12" t="s">
        <v>72</v>
      </c>
      <c r="C56" s="22" t="s">
        <v>33</v>
      </c>
      <c r="D56" s="31">
        <v>0</v>
      </c>
      <c r="E56" s="14">
        <f>10+10+120</f>
        <v>140</v>
      </c>
      <c r="F56" s="5"/>
      <c r="G56" s="5"/>
    </row>
    <row r="57" spans="1:7" s="6" customFormat="1" ht="17.25">
      <c r="A57" s="23">
        <v>14</v>
      </c>
      <c r="B57" s="21" t="s">
        <v>62</v>
      </c>
      <c r="C57" s="33" t="s">
        <v>33</v>
      </c>
      <c r="D57" s="31">
        <v>10</v>
      </c>
      <c r="E57" s="14">
        <v>600</v>
      </c>
      <c r="F57" s="5"/>
      <c r="G57" s="5"/>
    </row>
    <row r="58" spans="1:7" s="6" customFormat="1" ht="17.25">
      <c r="A58" s="23">
        <v>17</v>
      </c>
      <c r="B58" s="17" t="s">
        <v>78</v>
      </c>
      <c r="C58" s="33" t="s">
        <v>33</v>
      </c>
      <c r="D58" s="31">
        <v>0</v>
      </c>
      <c r="E58" s="14">
        <v>37</v>
      </c>
      <c r="F58" s="5"/>
      <c r="G58" s="5"/>
    </row>
    <row r="59" spans="1:7" s="6" customFormat="1" ht="17.25">
      <c r="A59" s="23">
        <v>18</v>
      </c>
      <c r="B59" s="34" t="s">
        <v>60</v>
      </c>
      <c r="C59" s="33" t="s">
        <v>10</v>
      </c>
      <c r="D59" s="31">
        <v>240</v>
      </c>
      <c r="E59" s="14">
        <v>3</v>
      </c>
      <c r="F59" s="5"/>
      <c r="G59" s="5"/>
    </row>
    <row r="60" spans="1:7" s="6" customFormat="1" ht="17.25">
      <c r="A60" s="23">
        <v>19</v>
      </c>
      <c r="B60" s="34" t="s">
        <v>99</v>
      </c>
      <c r="C60" s="33" t="s">
        <v>10</v>
      </c>
      <c r="D60" s="31">
        <v>0</v>
      </c>
      <c r="E60" s="14">
        <v>1</v>
      </c>
      <c r="F60" s="5"/>
      <c r="G60" s="5"/>
    </row>
    <row r="61" spans="1:7" s="6" customFormat="1" ht="34.5">
      <c r="A61" s="23">
        <v>20</v>
      </c>
      <c r="B61" s="12" t="s">
        <v>132</v>
      </c>
      <c r="C61" s="33" t="s">
        <v>33</v>
      </c>
      <c r="D61" s="31"/>
      <c r="E61" s="14">
        <f>137+800+416</f>
        <v>1353</v>
      </c>
      <c r="F61" s="5"/>
      <c r="G61" s="5"/>
    </row>
    <row r="62" spans="1:7" s="6" customFormat="1" ht="17.25">
      <c r="A62" s="23">
        <v>21</v>
      </c>
      <c r="B62" s="12" t="s">
        <v>93</v>
      </c>
      <c r="C62" s="13" t="s">
        <v>33</v>
      </c>
      <c r="D62" s="31">
        <v>0</v>
      </c>
      <c r="E62" s="14">
        <v>15</v>
      </c>
      <c r="F62" s="5"/>
      <c r="G62" s="5"/>
    </row>
    <row r="63" spans="1:7" s="6" customFormat="1" ht="17.25">
      <c r="A63" s="23">
        <v>22</v>
      </c>
      <c r="B63" s="12" t="s">
        <v>94</v>
      </c>
      <c r="C63" s="13" t="s">
        <v>33</v>
      </c>
      <c r="D63" s="31">
        <v>0</v>
      </c>
      <c r="E63" s="14">
        <v>20</v>
      </c>
      <c r="F63" s="5"/>
      <c r="G63" s="5"/>
    </row>
    <row r="64" spans="1:7" s="6" customFormat="1" ht="17.25">
      <c r="A64" s="23">
        <v>23</v>
      </c>
      <c r="B64" s="12" t="s">
        <v>95</v>
      </c>
      <c r="C64" s="13" t="s">
        <v>33</v>
      </c>
      <c r="D64" s="31">
        <v>0</v>
      </c>
      <c r="E64" s="14">
        <v>40</v>
      </c>
      <c r="F64" s="5"/>
      <c r="G64" s="5"/>
    </row>
    <row r="65" spans="1:7" s="6" customFormat="1" ht="17.25">
      <c r="A65" s="23">
        <v>24</v>
      </c>
      <c r="B65" s="12" t="s">
        <v>96</v>
      </c>
      <c r="C65" s="13" t="s">
        <v>33</v>
      </c>
      <c r="D65" s="31">
        <v>0</v>
      </c>
      <c r="E65" s="14">
        <f>20+25</f>
        <v>45</v>
      </c>
      <c r="F65" s="5"/>
      <c r="G65" s="5"/>
    </row>
    <row r="66" spans="1:7" s="6" customFormat="1" ht="17.25">
      <c r="A66" s="23">
        <v>25</v>
      </c>
      <c r="B66" s="12" t="s">
        <v>97</v>
      </c>
      <c r="C66" s="13" t="s">
        <v>33</v>
      </c>
      <c r="D66" s="31">
        <v>0</v>
      </c>
      <c r="E66" s="14">
        <v>15</v>
      </c>
      <c r="F66" s="5"/>
      <c r="G66" s="5"/>
    </row>
    <row r="67" spans="1:7" s="6" customFormat="1" ht="17.25">
      <c r="A67" s="23">
        <v>26</v>
      </c>
      <c r="B67" s="12" t="s">
        <v>98</v>
      </c>
      <c r="C67" s="13" t="s">
        <v>33</v>
      </c>
      <c r="D67" s="31">
        <v>0</v>
      </c>
      <c r="E67" s="14">
        <v>15</v>
      </c>
      <c r="F67" s="5"/>
      <c r="G67" s="5"/>
    </row>
    <row r="68" spans="1:7" s="6" customFormat="1" ht="17.25">
      <c r="A68" s="23">
        <v>27</v>
      </c>
      <c r="B68" s="17" t="s">
        <v>36</v>
      </c>
      <c r="C68" s="33" t="s">
        <v>37</v>
      </c>
      <c r="D68" s="31">
        <v>0</v>
      </c>
      <c r="E68" s="14">
        <f>70+1100+800</f>
        <v>1970</v>
      </c>
      <c r="F68" s="5"/>
      <c r="G68" s="5"/>
    </row>
    <row r="69" spans="1:7" s="6" customFormat="1" ht="17.25">
      <c r="A69" s="23">
        <v>28</v>
      </c>
      <c r="B69" s="21" t="s">
        <v>0</v>
      </c>
      <c r="C69" s="30" t="s">
        <v>33</v>
      </c>
      <c r="D69" s="31">
        <v>0</v>
      </c>
      <c r="E69" s="14">
        <f>80+120+300+500</f>
        <v>1000</v>
      </c>
      <c r="F69" s="5"/>
      <c r="G69" s="5"/>
    </row>
    <row r="70" spans="1:7" s="6" customFormat="1" ht="34.5">
      <c r="A70" s="23">
        <v>29</v>
      </c>
      <c r="B70" s="12" t="s">
        <v>92</v>
      </c>
      <c r="C70" s="13" t="s">
        <v>33</v>
      </c>
      <c r="D70" s="31">
        <v>0</v>
      </c>
      <c r="E70" s="14">
        <f>170+300+500</f>
        <v>970</v>
      </c>
      <c r="F70" s="5"/>
      <c r="G70" s="5"/>
    </row>
    <row r="71" spans="1:7" s="6" customFormat="1" ht="17.25">
      <c r="A71" s="23">
        <v>30</v>
      </c>
      <c r="B71" s="34" t="s">
        <v>79</v>
      </c>
      <c r="C71" s="33" t="s">
        <v>33</v>
      </c>
      <c r="D71" s="31">
        <v>0</v>
      </c>
      <c r="E71" s="14">
        <f>90+300+500</f>
        <v>890</v>
      </c>
      <c r="F71" s="5"/>
      <c r="G71" s="5"/>
    </row>
    <row r="72" spans="1:7" s="6" customFormat="1" ht="17.25">
      <c r="A72" s="23">
        <v>31</v>
      </c>
      <c r="B72" s="34" t="s">
        <v>87</v>
      </c>
      <c r="C72" s="33" t="s">
        <v>33</v>
      </c>
      <c r="D72" s="31">
        <v>0</v>
      </c>
      <c r="E72" s="14">
        <f>5+483+22</f>
        <v>510</v>
      </c>
      <c r="F72" s="5"/>
      <c r="G72" s="5"/>
    </row>
    <row r="73" spans="1:7" s="6" customFormat="1" ht="17.25">
      <c r="A73" s="23">
        <v>30</v>
      </c>
      <c r="B73" s="17"/>
      <c r="C73" s="33"/>
      <c r="D73" s="31">
        <v>500</v>
      </c>
      <c r="E73" s="14"/>
      <c r="F73" s="5"/>
      <c r="G73" s="5"/>
    </row>
    <row r="74" spans="1:7" s="6" customFormat="1" ht="17.25">
      <c r="A74" s="35" t="s">
        <v>24</v>
      </c>
      <c r="B74" s="35"/>
      <c r="C74" s="35"/>
      <c r="D74" s="35"/>
      <c r="E74" s="35"/>
      <c r="F74" s="5"/>
      <c r="G74" s="5"/>
    </row>
    <row r="75" spans="1:7" s="6" customFormat="1" ht="17.25">
      <c r="A75" s="11">
        <v>1</v>
      </c>
      <c r="B75" s="17" t="s">
        <v>38</v>
      </c>
      <c r="C75" s="11" t="s">
        <v>10</v>
      </c>
      <c r="D75" s="31">
        <v>0</v>
      </c>
      <c r="E75" s="14">
        <v>19</v>
      </c>
      <c r="F75" s="5"/>
      <c r="G75" s="5"/>
    </row>
    <row r="76" spans="1:7" s="6" customFormat="1" ht="17.25">
      <c r="A76" s="11">
        <v>2</v>
      </c>
      <c r="B76" s="21" t="s">
        <v>39</v>
      </c>
      <c r="C76" s="11" t="s">
        <v>33</v>
      </c>
      <c r="D76" s="31">
        <v>800</v>
      </c>
      <c r="E76" s="14">
        <v>75</v>
      </c>
      <c r="F76" s="5"/>
      <c r="G76" s="5"/>
    </row>
    <row r="77" spans="1:7" s="6" customFormat="1" ht="17.25">
      <c r="A77" s="11">
        <v>3</v>
      </c>
      <c r="B77" s="21" t="s">
        <v>40</v>
      </c>
      <c r="C77" s="30" t="s">
        <v>10</v>
      </c>
      <c r="D77" s="31">
        <v>0</v>
      </c>
      <c r="E77" s="14">
        <f>0.196+6.804</f>
        <v>7</v>
      </c>
      <c r="F77" s="5"/>
      <c r="G77" s="5"/>
    </row>
    <row r="78" spans="1:7" s="6" customFormat="1" ht="17.25">
      <c r="A78" s="36" t="s">
        <v>48</v>
      </c>
      <c r="B78" s="36"/>
      <c r="C78" s="36"/>
      <c r="D78" s="36"/>
      <c r="E78" s="36"/>
      <c r="F78" s="5"/>
      <c r="G78" s="5"/>
    </row>
    <row r="79" spans="1:7" s="6" customFormat="1" ht="34.5">
      <c r="A79" s="14">
        <v>1</v>
      </c>
      <c r="B79" s="37" t="s">
        <v>142</v>
      </c>
      <c r="C79" s="14" t="s">
        <v>33</v>
      </c>
      <c r="D79" s="14">
        <v>0</v>
      </c>
      <c r="E79" s="14">
        <v>1053</v>
      </c>
      <c r="F79" s="5"/>
      <c r="G79" s="5"/>
    </row>
    <row r="80" spans="1:7" s="6" customFormat="1" ht="34.5">
      <c r="A80" s="14">
        <v>2</v>
      </c>
      <c r="B80" s="38" t="s">
        <v>143</v>
      </c>
      <c r="C80" s="14" t="s">
        <v>33</v>
      </c>
      <c r="D80" s="14">
        <v>0</v>
      </c>
      <c r="E80" s="14">
        <f>1593-120-126</f>
        <v>1347</v>
      </c>
      <c r="F80" s="5"/>
      <c r="G80" s="5"/>
    </row>
    <row r="81" spans="1:7" s="6" customFormat="1" ht="34.5">
      <c r="A81" s="14">
        <v>3</v>
      </c>
      <c r="B81" s="37" t="s">
        <v>144</v>
      </c>
      <c r="C81" s="14" t="s">
        <v>33</v>
      </c>
      <c r="D81" s="14">
        <v>0</v>
      </c>
      <c r="E81" s="14">
        <v>141</v>
      </c>
      <c r="F81" s="5"/>
      <c r="G81" s="5"/>
    </row>
    <row r="82" spans="1:7" s="6" customFormat="1" ht="17.25">
      <c r="A82" s="14">
        <v>4</v>
      </c>
      <c r="B82" s="39" t="s">
        <v>127</v>
      </c>
      <c r="C82" s="14" t="s">
        <v>33</v>
      </c>
      <c r="D82" s="14">
        <v>0</v>
      </c>
      <c r="E82" s="14">
        <f>335+1200+229+1192-132-1080-502-120-158</f>
        <v>964</v>
      </c>
      <c r="F82" s="5"/>
      <c r="G82" s="5"/>
    </row>
    <row r="83" spans="1:7" s="6" customFormat="1" ht="34.5">
      <c r="A83" s="14">
        <v>5</v>
      </c>
      <c r="B83" s="37" t="s">
        <v>133</v>
      </c>
      <c r="C83" s="14" t="s">
        <v>33</v>
      </c>
      <c r="D83" s="14">
        <v>0</v>
      </c>
      <c r="E83" s="14">
        <f>850+80+643-22-255-45-32</f>
        <v>1219</v>
      </c>
      <c r="F83" s="5"/>
      <c r="G83" s="5"/>
    </row>
    <row r="84" spans="1:7" s="6" customFormat="1" ht="51.75">
      <c r="A84" s="14">
        <v>6</v>
      </c>
      <c r="B84" s="37" t="s">
        <v>128</v>
      </c>
      <c r="C84" s="24" t="s">
        <v>33</v>
      </c>
      <c r="D84" s="14">
        <v>0</v>
      </c>
      <c r="E84" s="14">
        <v>215</v>
      </c>
      <c r="F84" s="5"/>
      <c r="G84" s="5"/>
    </row>
    <row r="85" spans="1:7" s="6" customFormat="1" ht="34.5">
      <c r="A85" s="14">
        <v>7</v>
      </c>
      <c r="B85" s="37" t="s">
        <v>116</v>
      </c>
      <c r="C85" s="24" t="s">
        <v>51</v>
      </c>
      <c r="D85" s="14">
        <v>0</v>
      </c>
      <c r="E85" s="14">
        <v>28</v>
      </c>
      <c r="F85" s="5"/>
      <c r="G85" s="5"/>
    </row>
    <row r="86" spans="1:7" s="6" customFormat="1" ht="34.5">
      <c r="A86" s="14">
        <v>8</v>
      </c>
      <c r="B86" s="37" t="s">
        <v>117</v>
      </c>
      <c r="C86" s="24" t="s">
        <v>51</v>
      </c>
      <c r="D86" s="14">
        <v>0</v>
      </c>
      <c r="E86" s="14">
        <v>63</v>
      </c>
      <c r="F86" s="5"/>
      <c r="G86" s="5"/>
    </row>
    <row r="87" spans="1:7" s="6" customFormat="1" ht="17.25">
      <c r="A87" s="14">
        <v>9</v>
      </c>
      <c r="B87" s="37" t="s">
        <v>130</v>
      </c>
      <c r="C87" s="14" t="s">
        <v>33</v>
      </c>
      <c r="D87" s="14">
        <v>0</v>
      </c>
      <c r="E87" s="14">
        <v>1</v>
      </c>
      <c r="F87" s="5"/>
      <c r="G87" s="5"/>
    </row>
    <row r="88" spans="1:7" s="6" customFormat="1" ht="34.5">
      <c r="A88" s="14">
        <v>10</v>
      </c>
      <c r="B88" s="40" t="s">
        <v>53</v>
      </c>
      <c r="C88" s="14" t="s">
        <v>33</v>
      </c>
      <c r="D88" s="14">
        <v>0</v>
      </c>
      <c r="E88" s="14">
        <v>5</v>
      </c>
      <c r="F88" s="5"/>
      <c r="G88" s="5"/>
    </row>
    <row r="89" spans="1:7" s="6" customFormat="1" ht="34.5">
      <c r="A89" s="14">
        <v>11</v>
      </c>
      <c r="B89" s="41" t="s">
        <v>54</v>
      </c>
      <c r="C89" s="14" t="s">
        <v>33</v>
      </c>
      <c r="D89" s="14">
        <v>0</v>
      </c>
      <c r="E89" s="14">
        <v>7</v>
      </c>
      <c r="F89" s="5"/>
      <c r="G89" s="5"/>
    </row>
    <row r="90" spans="1:7" s="6" customFormat="1" ht="34.5">
      <c r="A90" s="14">
        <v>12</v>
      </c>
      <c r="B90" s="41" t="s">
        <v>55</v>
      </c>
      <c r="C90" s="14" t="s">
        <v>33</v>
      </c>
      <c r="D90" s="14">
        <v>0</v>
      </c>
      <c r="E90" s="14">
        <v>1</v>
      </c>
      <c r="F90" s="5"/>
      <c r="G90" s="5"/>
    </row>
    <row r="91" spans="1:7" s="6" customFormat="1" ht="34.5">
      <c r="A91" s="14">
        <v>13</v>
      </c>
      <c r="B91" s="41" t="s">
        <v>53</v>
      </c>
      <c r="C91" s="14" t="s">
        <v>33</v>
      </c>
      <c r="D91" s="14">
        <v>0</v>
      </c>
      <c r="E91" s="14">
        <v>3</v>
      </c>
      <c r="F91" s="5"/>
      <c r="G91" s="5"/>
    </row>
    <row r="92" spans="1:7" s="6" customFormat="1" ht="17.25">
      <c r="A92" s="14">
        <v>14</v>
      </c>
      <c r="B92" s="42" t="s">
        <v>56</v>
      </c>
      <c r="C92" s="14" t="s">
        <v>33</v>
      </c>
      <c r="D92" s="14">
        <v>0</v>
      </c>
      <c r="E92" s="14">
        <v>5</v>
      </c>
      <c r="F92" s="5"/>
      <c r="G92" s="5"/>
    </row>
    <row r="93" spans="1:7" s="6" customFormat="1" ht="17.25">
      <c r="A93" s="14">
        <v>15</v>
      </c>
      <c r="B93" s="42" t="s">
        <v>57</v>
      </c>
      <c r="C93" s="14" t="s">
        <v>33</v>
      </c>
      <c r="D93" s="14">
        <v>0</v>
      </c>
      <c r="E93" s="14">
        <v>6</v>
      </c>
      <c r="F93" s="5"/>
      <c r="G93" s="5"/>
    </row>
    <row r="94" spans="1:7" s="6" customFormat="1" ht="17.25">
      <c r="A94" s="14">
        <v>16</v>
      </c>
      <c r="B94" s="42" t="s">
        <v>166</v>
      </c>
      <c r="C94" s="14" t="s">
        <v>33</v>
      </c>
      <c r="D94" s="14">
        <v>0</v>
      </c>
      <c r="E94" s="14">
        <v>4</v>
      </c>
      <c r="F94" s="5"/>
      <c r="G94" s="5"/>
    </row>
    <row r="95" spans="1:7" s="6" customFormat="1" ht="17.25">
      <c r="A95" s="14">
        <v>17</v>
      </c>
      <c r="B95" s="42" t="s">
        <v>167</v>
      </c>
      <c r="C95" s="14" t="s">
        <v>33</v>
      </c>
      <c r="D95" s="14">
        <v>0</v>
      </c>
      <c r="E95" s="14">
        <v>1</v>
      </c>
      <c r="F95" s="5"/>
      <c r="G95" s="5"/>
    </row>
    <row r="96" spans="1:7" s="6" customFormat="1" ht="17.25">
      <c r="A96" s="14">
        <v>18</v>
      </c>
      <c r="B96" s="37" t="s">
        <v>131</v>
      </c>
      <c r="C96" s="14" t="s">
        <v>33</v>
      </c>
      <c r="D96" s="14">
        <v>0</v>
      </c>
      <c r="E96" s="14">
        <v>1</v>
      </c>
      <c r="F96" s="5"/>
      <c r="G96" s="5"/>
    </row>
    <row r="97" spans="1:7" s="6" customFormat="1" ht="34.5">
      <c r="A97" s="14">
        <v>19</v>
      </c>
      <c r="B97" s="17" t="s">
        <v>145</v>
      </c>
      <c r="C97" s="43" t="s">
        <v>50</v>
      </c>
      <c r="D97" s="14">
        <v>0</v>
      </c>
      <c r="E97" s="14">
        <v>10</v>
      </c>
      <c r="F97" s="5"/>
      <c r="G97" s="5"/>
    </row>
    <row r="98" spans="1:7" s="6" customFormat="1" ht="34.5">
      <c r="A98" s="14">
        <v>20</v>
      </c>
      <c r="B98" s="17" t="s">
        <v>118</v>
      </c>
      <c r="C98" s="43" t="s">
        <v>50</v>
      </c>
      <c r="D98" s="14">
        <v>0</v>
      </c>
      <c r="E98" s="14">
        <v>239</v>
      </c>
      <c r="F98" s="5"/>
      <c r="G98" s="5"/>
    </row>
    <row r="99" spans="1:7" s="6" customFormat="1" ht="34.5">
      <c r="A99" s="14">
        <v>21</v>
      </c>
      <c r="B99" s="17" t="s">
        <v>119</v>
      </c>
      <c r="C99" s="43" t="s">
        <v>50</v>
      </c>
      <c r="D99" s="14">
        <v>0</v>
      </c>
      <c r="E99" s="14">
        <v>300</v>
      </c>
      <c r="F99" s="5"/>
      <c r="G99" s="5"/>
    </row>
    <row r="100" spans="1:7" s="6" customFormat="1" ht="69">
      <c r="A100" s="14">
        <v>22</v>
      </c>
      <c r="B100" s="17" t="s">
        <v>129</v>
      </c>
      <c r="C100" s="44" t="s">
        <v>52</v>
      </c>
      <c r="D100" s="14">
        <v>0</v>
      </c>
      <c r="E100" s="14">
        <v>1</v>
      </c>
      <c r="F100" s="5"/>
      <c r="G100" s="5"/>
    </row>
    <row r="101" spans="1:7" s="6" customFormat="1" ht="51.75">
      <c r="A101" s="14">
        <v>23</v>
      </c>
      <c r="B101" s="17" t="s">
        <v>134</v>
      </c>
      <c r="C101" s="44" t="s">
        <v>33</v>
      </c>
      <c r="D101" s="14">
        <v>0</v>
      </c>
      <c r="E101" s="14">
        <v>25</v>
      </c>
      <c r="F101" s="5"/>
      <c r="G101" s="5"/>
    </row>
    <row r="102" spans="1:7" s="6" customFormat="1" ht="34.5">
      <c r="A102" s="14">
        <v>24</v>
      </c>
      <c r="B102" s="17" t="s">
        <v>168</v>
      </c>
      <c r="C102" s="44" t="s">
        <v>33</v>
      </c>
      <c r="D102" s="14">
        <v>0</v>
      </c>
      <c r="E102" s="14">
        <v>4</v>
      </c>
      <c r="F102" s="5"/>
      <c r="G102" s="5"/>
    </row>
    <row r="103" spans="1:7" s="6" customFormat="1" ht="34.5">
      <c r="A103" s="14">
        <v>25</v>
      </c>
      <c r="B103" s="17" t="s">
        <v>169</v>
      </c>
      <c r="C103" s="44" t="s">
        <v>33</v>
      </c>
      <c r="D103" s="14">
        <v>0</v>
      </c>
      <c r="E103" s="14">
        <v>19</v>
      </c>
      <c r="F103" s="5"/>
      <c r="G103" s="5"/>
    </row>
    <row r="104" spans="1:7" s="6" customFormat="1" ht="17.25">
      <c r="A104" s="14">
        <v>26</v>
      </c>
      <c r="B104" s="17" t="s">
        <v>170</v>
      </c>
      <c r="C104" s="44" t="s">
        <v>33</v>
      </c>
      <c r="D104" s="14">
        <v>0</v>
      </c>
      <c r="E104" s="14">
        <v>25</v>
      </c>
      <c r="F104" s="5"/>
      <c r="G104" s="5"/>
    </row>
    <row r="105" spans="1:7" s="6" customFormat="1" ht="34.5">
      <c r="A105" s="14">
        <v>27</v>
      </c>
      <c r="B105" s="37" t="s">
        <v>146</v>
      </c>
      <c r="C105" s="14" t="s">
        <v>33</v>
      </c>
      <c r="D105" s="14">
        <v>0</v>
      </c>
      <c r="E105" s="14">
        <f>6+14+1+35</f>
        <v>56</v>
      </c>
      <c r="F105" s="5"/>
      <c r="G105" s="5"/>
    </row>
    <row r="106" spans="1:7" s="6" customFormat="1" ht="17.25">
      <c r="A106" s="14">
        <v>28</v>
      </c>
      <c r="B106" s="37" t="s">
        <v>41</v>
      </c>
      <c r="C106" s="14" t="s">
        <v>33</v>
      </c>
      <c r="D106" s="14">
        <v>0</v>
      </c>
      <c r="E106" s="14">
        <f>180-30</f>
        <v>150</v>
      </c>
      <c r="F106" s="5"/>
      <c r="G106" s="5"/>
    </row>
    <row r="107" spans="1:7" s="6" customFormat="1" ht="17.25">
      <c r="A107" s="14">
        <v>29</v>
      </c>
      <c r="B107" s="37" t="s">
        <v>147</v>
      </c>
      <c r="C107" s="14" t="s">
        <v>33</v>
      </c>
      <c r="D107" s="14">
        <v>0</v>
      </c>
      <c r="E107" s="14">
        <f>196-6-30</f>
        <v>160</v>
      </c>
      <c r="F107" s="5"/>
      <c r="G107" s="5"/>
    </row>
    <row r="108" spans="1:7" s="6" customFormat="1" ht="17.25">
      <c r="A108" s="14">
        <v>30</v>
      </c>
      <c r="B108" s="37" t="s">
        <v>171</v>
      </c>
      <c r="C108" s="14" t="s">
        <v>15</v>
      </c>
      <c r="D108" s="14">
        <v>0</v>
      </c>
      <c r="E108" s="14">
        <v>385</v>
      </c>
      <c r="F108" s="5"/>
      <c r="G108" s="5"/>
    </row>
    <row r="109" spans="1:7" s="6" customFormat="1" ht="17.25">
      <c r="A109" s="14">
        <v>31</v>
      </c>
      <c r="B109" s="37" t="s">
        <v>148</v>
      </c>
      <c r="C109" s="14" t="s">
        <v>33</v>
      </c>
      <c r="D109" s="14">
        <v>0</v>
      </c>
      <c r="E109" s="14">
        <v>3</v>
      </c>
      <c r="F109" s="5"/>
      <c r="G109" s="5"/>
    </row>
    <row r="110" spans="1:7" s="6" customFormat="1" ht="51.75">
      <c r="A110" s="14">
        <v>32</v>
      </c>
      <c r="B110" s="37" t="s">
        <v>135</v>
      </c>
      <c r="C110" s="14" t="s">
        <v>33</v>
      </c>
      <c r="D110" s="14">
        <v>0</v>
      </c>
      <c r="E110" s="14">
        <f>151-25</f>
        <v>126</v>
      </c>
      <c r="F110" s="5"/>
      <c r="G110" s="5"/>
    </row>
    <row r="111" spans="1:7" s="6" customFormat="1" ht="17.25">
      <c r="A111" s="45" t="s">
        <v>49</v>
      </c>
      <c r="B111" s="45"/>
      <c r="C111" s="45"/>
      <c r="D111" s="45"/>
      <c r="E111" s="45"/>
      <c r="F111" s="5"/>
      <c r="G111" s="5"/>
    </row>
    <row r="112" spans="1:7" s="6" customFormat="1" ht="34.5">
      <c r="A112" s="14">
        <v>1</v>
      </c>
      <c r="B112" s="38" t="s">
        <v>149</v>
      </c>
      <c r="C112" s="24" t="s">
        <v>10</v>
      </c>
      <c r="D112" s="24">
        <v>0</v>
      </c>
      <c r="E112" s="24">
        <v>39</v>
      </c>
      <c r="F112" s="5"/>
      <c r="G112" s="5"/>
    </row>
    <row r="113" spans="1:7" s="6" customFormat="1" ht="34.5">
      <c r="A113" s="14">
        <v>2</v>
      </c>
      <c r="B113" s="37" t="s">
        <v>136</v>
      </c>
      <c r="C113" s="24" t="s">
        <v>33</v>
      </c>
      <c r="D113" s="24">
        <v>1188</v>
      </c>
      <c r="E113" s="24">
        <f>1436-60</f>
        <v>1376</v>
      </c>
      <c r="F113" s="5"/>
      <c r="G113" s="5"/>
    </row>
    <row r="114" spans="1:7" s="6" customFormat="1" ht="17.25">
      <c r="A114" s="14">
        <v>3</v>
      </c>
      <c r="B114" s="37" t="s">
        <v>82</v>
      </c>
      <c r="C114" s="24" t="s">
        <v>33</v>
      </c>
      <c r="D114" s="24">
        <v>0</v>
      </c>
      <c r="E114" s="24">
        <v>1836</v>
      </c>
      <c r="F114" s="5"/>
      <c r="G114" s="5"/>
    </row>
    <row r="115" spans="1:7" s="6" customFormat="1" ht="17.25">
      <c r="A115" s="14">
        <v>4</v>
      </c>
      <c r="B115" s="37" t="s">
        <v>83</v>
      </c>
      <c r="C115" s="24" t="s">
        <v>33</v>
      </c>
      <c r="D115" s="24">
        <v>0</v>
      </c>
      <c r="E115" s="24">
        <v>1256</v>
      </c>
      <c r="F115" s="5"/>
      <c r="G115" s="5"/>
    </row>
    <row r="116" spans="1:7" s="6" customFormat="1" ht="17.25">
      <c r="A116" s="14">
        <v>5</v>
      </c>
      <c r="B116" s="37" t="s">
        <v>150</v>
      </c>
      <c r="C116" s="46" t="s">
        <v>33</v>
      </c>
      <c r="D116" s="24">
        <f>15+50+35</f>
        <v>100</v>
      </c>
      <c r="E116" s="14">
        <v>2</v>
      </c>
      <c r="F116" s="5"/>
      <c r="G116" s="5"/>
    </row>
    <row r="117" spans="1:7" s="6" customFormat="1" ht="17.25">
      <c r="A117" s="14">
        <v>6</v>
      </c>
      <c r="B117" s="38" t="s">
        <v>84</v>
      </c>
      <c r="C117" s="46" t="s">
        <v>33</v>
      </c>
      <c r="D117" s="24">
        <v>0</v>
      </c>
      <c r="E117" s="14">
        <v>3260</v>
      </c>
      <c r="F117" s="5"/>
      <c r="G117" s="5"/>
    </row>
    <row r="118" spans="1:7" s="6" customFormat="1" ht="17.25">
      <c r="A118" s="14">
        <v>7</v>
      </c>
      <c r="B118" s="38" t="s">
        <v>120</v>
      </c>
      <c r="C118" s="46" t="s">
        <v>15</v>
      </c>
      <c r="D118" s="24">
        <v>140</v>
      </c>
      <c r="E118" s="14">
        <v>3</v>
      </c>
      <c r="F118" s="5"/>
      <c r="G118" s="5"/>
    </row>
    <row r="119" spans="1:7" s="6" customFormat="1" ht="17.25">
      <c r="A119" s="14">
        <v>8</v>
      </c>
      <c r="B119" s="37" t="s">
        <v>41</v>
      </c>
      <c r="C119" s="46" t="s">
        <v>33</v>
      </c>
      <c r="D119" s="24">
        <f>835+240</f>
        <v>1075</v>
      </c>
      <c r="E119" s="14">
        <f>16-6</f>
        <v>10</v>
      </c>
      <c r="F119" s="5"/>
      <c r="G119" s="5"/>
    </row>
    <row r="120" spans="1:7" s="6" customFormat="1" ht="17.25">
      <c r="A120" s="14">
        <v>9</v>
      </c>
      <c r="B120" s="37" t="s">
        <v>85</v>
      </c>
      <c r="C120" s="46" t="s">
        <v>33</v>
      </c>
      <c r="D120" s="24">
        <v>0</v>
      </c>
      <c r="E120" s="14">
        <v>4000</v>
      </c>
      <c r="F120" s="5"/>
      <c r="G120" s="5"/>
    </row>
    <row r="121" spans="1:7" s="6" customFormat="1" ht="17.25">
      <c r="A121" s="14">
        <v>10</v>
      </c>
      <c r="B121" s="37" t="s">
        <v>86</v>
      </c>
      <c r="C121" s="46" t="s">
        <v>33</v>
      </c>
      <c r="D121" s="24">
        <v>0</v>
      </c>
      <c r="E121" s="14">
        <v>75</v>
      </c>
      <c r="F121" s="5"/>
      <c r="G121" s="5"/>
    </row>
    <row r="122" spans="1:7" s="6" customFormat="1" ht="17.25">
      <c r="A122" s="14">
        <v>11</v>
      </c>
      <c r="B122" s="37" t="s">
        <v>151</v>
      </c>
      <c r="C122" s="46" t="s">
        <v>33</v>
      </c>
      <c r="D122" s="24">
        <v>0</v>
      </c>
      <c r="E122" s="14">
        <f>312+264-48-24-48</f>
        <v>456</v>
      </c>
      <c r="F122" s="5"/>
      <c r="G122" s="5"/>
    </row>
    <row r="123" spans="1:7" s="6" customFormat="1" ht="17.25">
      <c r="A123" s="14">
        <v>12</v>
      </c>
      <c r="B123" s="37" t="s">
        <v>152</v>
      </c>
      <c r="C123" s="46" t="s">
        <v>33</v>
      </c>
      <c r="D123" s="24">
        <v>0</v>
      </c>
      <c r="E123" s="14">
        <f>240+28-24-48</f>
        <v>196</v>
      </c>
      <c r="F123" s="5"/>
      <c r="G123" s="5"/>
    </row>
    <row r="124" spans="1:7" s="6" customFormat="1" ht="17.25">
      <c r="A124" s="14">
        <v>13</v>
      </c>
      <c r="B124" s="37" t="s">
        <v>153</v>
      </c>
      <c r="C124" s="46" t="s">
        <v>33</v>
      </c>
      <c r="D124" s="24">
        <v>0</v>
      </c>
      <c r="E124" s="14">
        <v>24</v>
      </c>
      <c r="F124" s="5"/>
      <c r="G124" s="5"/>
    </row>
    <row r="125" spans="1:7" s="6" customFormat="1" ht="17.25">
      <c r="A125" s="14">
        <v>14</v>
      </c>
      <c r="B125" s="37" t="s">
        <v>154</v>
      </c>
      <c r="C125" s="46" t="s">
        <v>33</v>
      </c>
      <c r="D125" s="24">
        <v>0</v>
      </c>
      <c r="E125" s="14">
        <v>720</v>
      </c>
      <c r="F125" s="5"/>
      <c r="G125" s="5"/>
    </row>
    <row r="126" spans="1:7" s="6" customFormat="1" ht="17.25">
      <c r="A126" s="14">
        <v>15</v>
      </c>
      <c r="B126" s="38" t="s">
        <v>155</v>
      </c>
      <c r="C126" s="46" t="s">
        <v>33</v>
      </c>
      <c r="D126" s="24">
        <v>0</v>
      </c>
      <c r="E126" s="14">
        <v>3700</v>
      </c>
      <c r="F126" s="5"/>
      <c r="G126" s="5"/>
    </row>
    <row r="127" spans="1:7" s="6" customFormat="1" ht="17.25">
      <c r="A127" s="14">
        <v>16</v>
      </c>
      <c r="B127" s="38" t="s">
        <v>156</v>
      </c>
      <c r="C127" s="46" t="s">
        <v>33</v>
      </c>
      <c r="D127" s="24">
        <v>0</v>
      </c>
      <c r="E127" s="14">
        <v>3700</v>
      </c>
      <c r="F127" s="5"/>
      <c r="G127" s="5"/>
    </row>
    <row r="128" spans="1:7" s="6" customFormat="1" ht="17.25">
      <c r="A128" s="14">
        <v>17</v>
      </c>
      <c r="B128" s="38" t="s">
        <v>157</v>
      </c>
      <c r="C128" s="46" t="s">
        <v>33</v>
      </c>
      <c r="D128" s="24">
        <v>0</v>
      </c>
      <c r="E128" s="14">
        <f>1+60-10</f>
        <v>51</v>
      </c>
      <c r="F128" s="5"/>
      <c r="G128" s="5"/>
    </row>
    <row r="129" spans="1:7" s="6" customFormat="1" ht="17.25">
      <c r="A129" s="14">
        <v>18</v>
      </c>
      <c r="B129" s="38" t="s">
        <v>158</v>
      </c>
      <c r="C129" s="46" t="s">
        <v>33</v>
      </c>
      <c r="D129" s="24">
        <v>0</v>
      </c>
      <c r="E129" s="14">
        <v>13</v>
      </c>
      <c r="F129" s="5"/>
      <c r="G129" s="5"/>
    </row>
    <row r="130" spans="1:7" s="6" customFormat="1" ht="17.25">
      <c r="A130" s="14">
        <v>19</v>
      </c>
      <c r="B130" s="47" t="s">
        <v>137</v>
      </c>
      <c r="C130" s="46" t="s">
        <v>33</v>
      </c>
      <c r="D130" s="24">
        <v>0</v>
      </c>
      <c r="E130" s="14">
        <v>1</v>
      </c>
      <c r="F130" s="5"/>
      <c r="G130" s="5"/>
    </row>
    <row r="131" spans="1:7" s="6" customFormat="1" ht="17.25">
      <c r="A131" s="14">
        <v>20</v>
      </c>
      <c r="B131" s="17" t="s">
        <v>159</v>
      </c>
      <c r="C131" s="46" t="s">
        <v>52</v>
      </c>
      <c r="D131" s="24">
        <v>0</v>
      </c>
      <c r="E131" s="14">
        <v>11</v>
      </c>
      <c r="F131" s="5"/>
      <c r="G131" s="5"/>
    </row>
    <row r="132" spans="1:7" s="6" customFormat="1" ht="17.25">
      <c r="A132" s="14">
        <v>21</v>
      </c>
      <c r="B132" s="17" t="s">
        <v>160</v>
      </c>
      <c r="C132" s="46" t="s">
        <v>52</v>
      </c>
      <c r="D132" s="24">
        <v>0</v>
      </c>
      <c r="E132" s="14">
        <v>9</v>
      </c>
      <c r="F132" s="5"/>
      <c r="G132" s="5"/>
    </row>
    <row r="133" spans="1:7" s="6" customFormat="1" ht="34.5">
      <c r="A133" s="14">
        <v>22</v>
      </c>
      <c r="B133" s="48" t="s">
        <v>138</v>
      </c>
      <c r="C133" s="46" t="s">
        <v>50</v>
      </c>
      <c r="D133" s="24">
        <v>0</v>
      </c>
      <c r="E133" s="14">
        <v>20</v>
      </c>
      <c r="F133" s="5"/>
      <c r="G133" s="5"/>
    </row>
    <row r="134" spans="1:7" s="6" customFormat="1" ht="34.5">
      <c r="A134" s="14">
        <v>23</v>
      </c>
      <c r="B134" s="48" t="s">
        <v>139</v>
      </c>
      <c r="C134" s="46" t="s">
        <v>33</v>
      </c>
      <c r="D134" s="24">
        <v>0</v>
      </c>
      <c r="E134" s="14">
        <f>645+54-60-90-6</f>
        <v>543</v>
      </c>
      <c r="F134" s="5"/>
      <c r="G134" s="5"/>
    </row>
    <row r="135" spans="1:7" s="6" customFormat="1" ht="17.25">
      <c r="A135" s="14">
        <v>24</v>
      </c>
      <c r="B135" s="49" t="s">
        <v>161</v>
      </c>
      <c r="C135" s="46" t="s">
        <v>33</v>
      </c>
      <c r="D135" s="24">
        <v>0</v>
      </c>
      <c r="E135" s="14">
        <v>179</v>
      </c>
      <c r="F135" s="5"/>
      <c r="G135" s="5"/>
    </row>
    <row r="136" spans="1:7" s="6" customFormat="1" ht="17.25">
      <c r="A136" s="14">
        <v>25</v>
      </c>
      <c r="B136" s="37" t="s">
        <v>104</v>
      </c>
      <c r="C136" s="46" t="s">
        <v>33</v>
      </c>
      <c r="D136" s="24">
        <v>0</v>
      </c>
      <c r="E136" s="14">
        <v>25</v>
      </c>
      <c r="F136" s="5"/>
      <c r="G136" s="5"/>
    </row>
    <row r="137" spans="1:7" s="6" customFormat="1" ht="17.25">
      <c r="A137" s="14">
        <v>26</v>
      </c>
      <c r="B137" s="37" t="s">
        <v>105</v>
      </c>
      <c r="C137" s="46" t="s">
        <v>33</v>
      </c>
      <c r="D137" s="24">
        <v>0</v>
      </c>
      <c r="E137" s="14">
        <v>30</v>
      </c>
      <c r="F137" s="5"/>
      <c r="G137" s="5"/>
    </row>
    <row r="138" spans="1:7" s="6" customFormat="1" ht="17.25">
      <c r="A138" s="14">
        <v>27</v>
      </c>
      <c r="B138" s="37" t="s">
        <v>162</v>
      </c>
      <c r="C138" s="46" t="s">
        <v>33</v>
      </c>
      <c r="D138" s="24">
        <v>0</v>
      </c>
      <c r="E138" s="14">
        <v>215</v>
      </c>
      <c r="F138" s="5"/>
      <c r="G138" s="5"/>
    </row>
    <row r="139" spans="1:7" s="6" customFormat="1" ht="34.5">
      <c r="A139" s="14">
        <v>28</v>
      </c>
      <c r="B139" s="37" t="s">
        <v>121</v>
      </c>
      <c r="C139" s="24" t="s">
        <v>10</v>
      </c>
      <c r="D139" s="24">
        <v>0</v>
      </c>
      <c r="E139" s="24">
        <v>6</v>
      </c>
      <c r="F139" s="50"/>
      <c r="G139" s="50"/>
    </row>
    <row r="140" spans="1:7" s="6" customFormat="1" ht="34.5">
      <c r="A140" s="14">
        <v>29</v>
      </c>
      <c r="B140" s="37" t="s">
        <v>122</v>
      </c>
      <c r="C140" s="24" t="s">
        <v>10</v>
      </c>
      <c r="D140" s="24">
        <v>0</v>
      </c>
      <c r="E140" s="24">
        <v>3</v>
      </c>
      <c r="F140" s="50"/>
      <c r="G140" s="50"/>
    </row>
    <row r="141" spans="1:7" s="6" customFormat="1" ht="17.25">
      <c r="A141" s="14">
        <v>30</v>
      </c>
      <c r="B141" s="37" t="s">
        <v>123</v>
      </c>
      <c r="C141" s="24" t="s">
        <v>33</v>
      </c>
      <c r="D141" s="24">
        <v>0</v>
      </c>
      <c r="E141" s="24">
        <v>775</v>
      </c>
      <c r="F141" s="50"/>
      <c r="G141" s="50"/>
    </row>
    <row r="142" spans="1:7" s="6" customFormat="1" ht="17.25">
      <c r="A142" s="14">
        <v>31</v>
      </c>
      <c r="B142" s="37" t="s">
        <v>163</v>
      </c>
      <c r="C142" s="24" t="s">
        <v>15</v>
      </c>
      <c r="D142" s="24">
        <v>0</v>
      </c>
      <c r="E142" s="24">
        <v>216</v>
      </c>
      <c r="F142" s="50"/>
      <c r="G142" s="50"/>
    </row>
    <row r="143" spans="1:7" s="6" customFormat="1" ht="34.5">
      <c r="A143" s="14">
        <v>32</v>
      </c>
      <c r="B143" s="51" t="s">
        <v>124</v>
      </c>
      <c r="C143" s="24" t="s">
        <v>109</v>
      </c>
      <c r="D143" s="24">
        <v>0</v>
      </c>
      <c r="E143" s="24">
        <v>3173</v>
      </c>
      <c r="F143" s="50"/>
      <c r="G143" s="50"/>
    </row>
    <row r="144" spans="1:7" s="6" customFormat="1" ht="17.25">
      <c r="A144" s="52" t="s">
        <v>42</v>
      </c>
      <c r="B144" s="52"/>
      <c r="C144" s="52"/>
      <c r="D144" s="52"/>
      <c r="E144" s="52"/>
      <c r="F144" s="5"/>
      <c r="G144" s="5"/>
    </row>
    <row r="145" spans="1:7" s="6" customFormat="1" ht="17.25">
      <c r="A145" s="14">
        <v>1</v>
      </c>
      <c r="B145" s="53" t="s">
        <v>58</v>
      </c>
      <c r="C145" s="14" t="s">
        <v>10</v>
      </c>
      <c r="D145" s="14">
        <v>0</v>
      </c>
      <c r="E145" s="14">
        <v>231</v>
      </c>
      <c r="F145" s="5"/>
      <c r="G145" s="5"/>
    </row>
    <row r="146" spans="1:7" s="6" customFormat="1" ht="17.25">
      <c r="A146" s="14">
        <v>2</v>
      </c>
      <c r="B146" s="37" t="s">
        <v>43</v>
      </c>
      <c r="C146" s="14" t="s">
        <v>10</v>
      </c>
      <c r="D146" s="54">
        <f>55+12</f>
        <v>67</v>
      </c>
      <c r="E146" s="14">
        <v>1</v>
      </c>
      <c r="F146" s="5"/>
      <c r="G146" s="5"/>
    </row>
    <row r="147" spans="1:7" s="6" customFormat="1" ht="17.25">
      <c r="A147" s="14">
        <v>3</v>
      </c>
      <c r="B147" s="55" t="s">
        <v>47</v>
      </c>
      <c r="C147" s="46" t="s">
        <v>10</v>
      </c>
      <c r="D147" s="46">
        <v>0</v>
      </c>
      <c r="E147" s="46">
        <v>17</v>
      </c>
      <c r="F147" s="5"/>
      <c r="G147" s="5"/>
    </row>
    <row r="148" spans="1:7" s="6" customFormat="1" ht="17.25">
      <c r="A148" s="14">
        <v>4</v>
      </c>
      <c r="B148" s="56" t="s">
        <v>64</v>
      </c>
      <c r="C148" s="46" t="s">
        <v>10</v>
      </c>
      <c r="D148" s="46">
        <v>0</v>
      </c>
      <c r="E148" s="46">
        <v>46</v>
      </c>
      <c r="F148" s="5"/>
      <c r="G148" s="5"/>
    </row>
    <row r="149" spans="1:7" s="6" customFormat="1" ht="17.25">
      <c r="A149" s="14">
        <v>5</v>
      </c>
      <c r="B149" s="56" t="s">
        <v>66</v>
      </c>
      <c r="C149" s="46" t="s">
        <v>10</v>
      </c>
      <c r="D149" s="46">
        <v>0</v>
      </c>
      <c r="E149" s="46">
        <v>44</v>
      </c>
      <c r="F149" s="5"/>
      <c r="G149" s="5"/>
    </row>
    <row r="150" spans="1:7" s="6" customFormat="1" ht="17.25">
      <c r="A150" s="14">
        <v>6</v>
      </c>
      <c r="B150" s="57" t="s">
        <v>44</v>
      </c>
      <c r="C150" s="46" t="s">
        <v>10</v>
      </c>
      <c r="D150" s="46">
        <v>0</v>
      </c>
      <c r="E150" s="46">
        <v>10</v>
      </c>
      <c r="F150" s="5"/>
      <c r="G150" s="5"/>
    </row>
    <row r="151" spans="1:7" s="6" customFormat="1" ht="17.25">
      <c r="A151" s="14">
        <v>7</v>
      </c>
      <c r="B151" s="57" t="s">
        <v>45</v>
      </c>
      <c r="C151" s="14" t="s">
        <v>33</v>
      </c>
      <c r="D151" s="14">
        <v>0</v>
      </c>
      <c r="E151" s="14">
        <v>8</v>
      </c>
      <c r="F151" s="5"/>
      <c r="G151" s="5"/>
    </row>
    <row r="152" spans="1:7" s="6" customFormat="1" ht="17.25">
      <c r="A152" s="14">
        <v>8</v>
      </c>
      <c r="B152" s="41" t="s">
        <v>65</v>
      </c>
      <c r="C152" s="14" t="s">
        <v>33</v>
      </c>
      <c r="D152" s="14">
        <v>0</v>
      </c>
      <c r="E152" s="14">
        <v>270</v>
      </c>
      <c r="F152" s="5"/>
      <c r="G152" s="5"/>
    </row>
    <row r="153" spans="1:7" s="6" customFormat="1" ht="17.25">
      <c r="A153" s="14">
        <v>9</v>
      </c>
      <c r="B153" s="58" t="s">
        <v>140</v>
      </c>
      <c r="C153" s="14" t="s">
        <v>33</v>
      </c>
      <c r="D153" s="14">
        <v>0</v>
      </c>
      <c r="E153" s="14">
        <v>9</v>
      </c>
      <c r="F153" s="5"/>
      <c r="G153" s="5"/>
    </row>
    <row r="154" spans="1:7" s="6" customFormat="1" ht="34.5">
      <c r="A154" s="14">
        <v>10</v>
      </c>
      <c r="B154" s="48" t="s">
        <v>90</v>
      </c>
      <c r="C154" s="24" t="s">
        <v>33</v>
      </c>
      <c r="D154" s="24">
        <v>0</v>
      </c>
      <c r="E154" s="24">
        <v>3</v>
      </c>
      <c r="F154" s="50"/>
      <c r="G154" s="50"/>
    </row>
    <row r="155" spans="1:7" s="6" customFormat="1" ht="17.25">
      <c r="A155" s="14">
        <v>11</v>
      </c>
      <c r="B155" s="41" t="s">
        <v>91</v>
      </c>
      <c r="C155" s="24" t="s">
        <v>15</v>
      </c>
      <c r="D155" s="24">
        <v>0</v>
      </c>
      <c r="E155" s="24">
        <v>3680</v>
      </c>
      <c r="F155" s="50"/>
      <c r="G155" s="50"/>
    </row>
    <row r="156" spans="1:7" s="6" customFormat="1" ht="17.25">
      <c r="A156" s="14">
        <v>12</v>
      </c>
      <c r="B156" s="59" t="s">
        <v>125</v>
      </c>
      <c r="C156" s="24" t="s">
        <v>10</v>
      </c>
      <c r="D156" s="24">
        <v>0</v>
      </c>
      <c r="E156" s="24">
        <v>2</v>
      </c>
      <c r="F156" s="50"/>
      <c r="G156" s="50"/>
    </row>
    <row r="157" spans="1:7" s="6" customFormat="1" ht="17.25">
      <c r="A157" s="14">
        <v>13</v>
      </c>
      <c r="B157" s="40" t="s">
        <v>126</v>
      </c>
      <c r="C157" s="24" t="s">
        <v>15</v>
      </c>
      <c r="D157" s="24">
        <v>0</v>
      </c>
      <c r="E157" s="24">
        <v>4</v>
      </c>
      <c r="F157" s="50"/>
      <c r="G157" s="50"/>
    </row>
    <row r="158" spans="1:7" s="6" customFormat="1" ht="34.5">
      <c r="A158" s="14">
        <v>14</v>
      </c>
      <c r="B158" s="40" t="s">
        <v>164</v>
      </c>
      <c r="C158" s="24" t="s">
        <v>10</v>
      </c>
      <c r="D158" s="24">
        <v>0</v>
      </c>
      <c r="E158" s="24">
        <v>36</v>
      </c>
      <c r="F158" s="50"/>
      <c r="G158" s="50"/>
    </row>
    <row r="159" spans="1:7" s="6" customFormat="1" ht="17.25">
      <c r="A159" s="14">
        <v>15</v>
      </c>
      <c r="B159" s="26" t="s">
        <v>165</v>
      </c>
      <c r="C159" s="24" t="s">
        <v>33</v>
      </c>
      <c r="D159" s="24">
        <v>0</v>
      </c>
      <c r="E159" s="24">
        <v>100</v>
      </c>
      <c r="F159" s="50"/>
      <c r="G159" s="50"/>
    </row>
    <row r="160" spans="1:7" s="6" customFormat="1" ht="17.25">
      <c r="A160" s="45" t="s">
        <v>46</v>
      </c>
      <c r="B160" s="45"/>
      <c r="C160" s="45"/>
      <c r="D160" s="45"/>
      <c r="E160" s="45"/>
      <c r="F160" s="5"/>
      <c r="G160" s="5"/>
    </row>
    <row r="161" spans="1:7" s="6" customFormat="1" ht="17.25">
      <c r="A161" s="11">
        <v>1</v>
      </c>
      <c r="B161" s="21" t="s">
        <v>20</v>
      </c>
      <c r="C161" s="15" t="s">
        <v>10</v>
      </c>
      <c r="D161" s="15">
        <v>0</v>
      </c>
      <c r="E161" s="46">
        <v>6</v>
      </c>
      <c r="F161" s="5"/>
      <c r="G161" s="5"/>
    </row>
    <row r="162" spans="1:7" s="6" customFormat="1" ht="17.25">
      <c r="A162" s="60"/>
      <c r="B162" s="60"/>
      <c r="C162" s="60"/>
      <c r="D162" s="60"/>
      <c r="E162" s="61"/>
      <c r="F162" s="5"/>
      <c r="G162" s="5"/>
    </row>
    <row r="163" spans="1:7" s="6" customFormat="1" ht="17.25">
      <c r="A163" s="60"/>
      <c r="B163" s="60"/>
      <c r="C163" s="60"/>
      <c r="D163" s="60"/>
      <c r="E163" s="61"/>
      <c r="F163" s="5"/>
      <c r="G163" s="5"/>
    </row>
    <row r="164" spans="1:7" s="6" customFormat="1" ht="17.25">
      <c r="A164" s="62"/>
      <c r="B164" s="63" t="s">
        <v>110</v>
      </c>
      <c r="C164" s="63"/>
      <c r="D164" s="63"/>
      <c r="E164" s="64"/>
      <c r="F164" s="5"/>
      <c r="G164" s="5"/>
    </row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</sheetData>
  <sheetProtection/>
  <mergeCells count="15">
    <mergeCell ref="A111:E111"/>
    <mergeCell ref="A144:E144"/>
    <mergeCell ref="A160:E160"/>
    <mergeCell ref="A5:E5"/>
    <mergeCell ref="A6:E6"/>
    <mergeCell ref="A35:E35"/>
    <mergeCell ref="A43:E43"/>
    <mergeCell ref="A74:E74"/>
    <mergeCell ref="A78:E78"/>
    <mergeCell ref="A1:E1"/>
    <mergeCell ref="A2:A3"/>
    <mergeCell ref="B2:B3"/>
    <mergeCell ref="C2:C3"/>
    <mergeCell ref="D2:E2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Hosting</cp:lastModifiedBy>
  <cp:lastPrinted>2019-12-28T07:50:55Z</cp:lastPrinted>
  <dcterms:created xsi:type="dcterms:W3CDTF">1996-10-08T23:32:33Z</dcterms:created>
  <dcterms:modified xsi:type="dcterms:W3CDTF">2019-12-28T21:34:12Z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