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22.01.2018" sheetId="1" r:id="rId1"/>
  </sheets>
  <definedNames/>
  <calcPr fullCalcOnLoad="1"/>
</workbook>
</file>

<file path=xl/sharedStrings.xml><?xml version="1.0" encoding="utf-8"?>
<sst xmlns="http://schemas.openxmlformats.org/spreadsheetml/2006/main" count="532" uniqueCount="354">
  <si>
    <t>ІНФОРМАЦІЯ
щодо наявності лікарських засобів, витратних матеріалів, медичних виробів та харчових продуктів для спеціального дієтичного споживання, отриманих за кошти державного та місцевого бюджетів, благодійної діяльності і гуманітарної допомоги,
станом на 22.01.2018</t>
  </si>
  <si>
    <t>Лікарські засоби та харчові продукти для спеціального дієтичного споживання</t>
  </si>
  <si>
    <t>№ з/п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</si>
  <si>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</si>
  <si>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</si>
  <si>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</si>
  <si>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</si>
  <si>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</si>
  <si>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</si>
  <si>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 xml:space="preserve">L-лізину есцинат </t>
  </si>
  <si>
    <t>Лізину есцинат</t>
  </si>
  <si>
    <t>амп. 0.1% 5мл N10</t>
  </si>
  <si>
    <t>Держ. бюджет</t>
  </si>
  <si>
    <t>Адреналін</t>
  </si>
  <si>
    <t>Епінефрин</t>
  </si>
  <si>
    <t>р-р д/ин. амп.1,82мг/мл 1 мл N10</t>
  </si>
  <si>
    <t xml:space="preserve">Азитроміцин -Астрафарм </t>
  </si>
  <si>
    <t>Азитроміцин</t>
  </si>
  <si>
    <t>капс. по 500 мг № 3 (3х1)</t>
  </si>
  <si>
    <t xml:space="preserve">Актовегин </t>
  </si>
  <si>
    <t>Депротеїнізований гемодериват із крові телят</t>
  </si>
  <si>
    <t>амп 200мг 5мл № 5</t>
  </si>
  <si>
    <t>Актовегін</t>
  </si>
  <si>
    <t>розчин для ін`єкцій 40мг/мл по 10 мл (400мг) в ампулі №5</t>
  </si>
  <si>
    <t xml:space="preserve">Амброксол </t>
  </si>
  <si>
    <t>Амброксол</t>
  </si>
  <si>
    <t>табл. 0.03 N20 (10х2)</t>
  </si>
  <si>
    <t xml:space="preserve">Аміназин </t>
  </si>
  <si>
    <t>Хлопромазину гідрохлорид</t>
  </si>
  <si>
    <t>р-р д/ин амп 2,5% 2мл</t>
  </si>
  <si>
    <t xml:space="preserve">Аміцил </t>
  </si>
  <si>
    <t>Аміцил</t>
  </si>
  <si>
    <t>1г в/в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</si>
  <si>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</si>
  <si>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</si>
  <si>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</si>
  <si>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 xml:space="preserve">Амоксил-К </t>
  </si>
  <si>
    <t xml:space="preserve">Амоксициллін, клавуланова кислота </t>
  </si>
  <si>
    <t>пор д/п.ин.р-ра 1,2г            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</si>
  <si>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</si>
  <si>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</si>
  <si>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</si>
  <si>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</si>
  <si>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</si>
  <si>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Розчин для інфузій 10 мг/мл по 100 мл (1000 мг) у контейнерах № 1</t>
  </si>
  <si>
    <t>Аритміл</t>
  </si>
  <si>
    <t>Аміодарон</t>
  </si>
  <si>
    <t>р-н д/ін.150мг 3мл амп.N5 (5х1)</t>
  </si>
  <si>
    <t xml:space="preserve">Аскорбінова кислота </t>
  </si>
  <si>
    <t>Аскорбінова кислота</t>
  </si>
  <si>
    <t>р-н д/ін 100мг/мл амп 2мл № 10</t>
  </si>
  <si>
    <t xml:space="preserve">Аспаркам-Ф </t>
  </si>
  <si>
    <t>Магнію аспарагінат, калію аспарагінат</t>
  </si>
  <si>
    <t>р-н д/ін амп 10мл № 10</t>
  </si>
  <si>
    <t>Атропіну сульфат</t>
  </si>
  <si>
    <t>розчин для ін`єкцій, 1 мг/мл по 1 мл в ампулах № 10</t>
  </si>
  <si>
    <t xml:space="preserve">Беродуал H </t>
  </si>
  <si>
    <t>Іпратропію бромід, фенотеролу гідробромід</t>
  </si>
  <si>
    <t>аер.10мл 200доз</t>
  </si>
  <si>
    <t>Бісопролол-Астрафарм</t>
  </si>
  <si>
    <t>Бісопролол</t>
  </si>
  <si>
    <t>Таблетки по 10 мг № 30 (10х3)</t>
  </si>
  <si>
    <t>Діамантовий зелений</t>
  </si>
  <si>
    <t>фл. 1% 20мл</t>
  </si>
  <si>
    <t>Вінпоцетин-Дарниця</t>
  </si>
  <si>
    <t>Вінпоцетин</t>
  </si>
  <si>
    <t>Конц. д/пр. р-ну д/інф. 5мг/мл по 2мл амп. N10*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</si>
  <si>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</si>
  <si>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</si>
  <si>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</si>
  <si>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Гентаміцину сульфат </t>
  </si>
  <si>
    <t>Гентаміцину сульфат</t>
  </si>
  <si>
    <t>Р-н д/ін, 40 мг/мл по 2 мл в амп №10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</si>
  <si>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</si>
  <si>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</si>
  <si>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</si>
  <si>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</si>
  <si>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</si>
  <si>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</si>
  <si>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Глюкоза</t>
  </si>
  <si>
    <t>Розчин для інфузій 10 % по 400 мл у контейнерах</t>
  </si>
  <si>
    <t xml:space="preserve">Глюкоза-Д </t>
  </si>
  <si>
    <t>амп. 40% 20мл N10*</t>
  </si>
  <si>
    <t xml:space="preserve">Глюкоза-Новофарм </t>
  </si>
  <si>
    <t>р-н д/інф. 5% 400мл фл.*</t>
  </si>
  <si>
    <t>Глюкоза-Новофарм .*</t>
  </si>
  <si>
    <t>р-р д/инф. 5% 200мл фл</t>
  </si>
  <si>
    <t>Декасан</t>
  </si>
  <si>
    <t>Декаметоксин</t>
  </si>
  <si>
    <t>Р-н 0,02% по 100мл у пляшках</t>
  </si>
  <si>
    <t>Р-н 0,2 мг/мл по 2мл в однодозових контейнерах №10 в пачці</t>
  </si>
  <si>
    <t>Декса-Здоров`я</t>
  </si>
  <si>
    <t>Декскетопрофен</t>
  </si>
  <si>
    <t>Розчин для ін`єкцій, 25 мг/мл по 2 мл в ампулах № 5 (5х2) у блістерах в коробці</t>
  </si>
  <si>
    <t>Розчин для ін`єкцій, 25 мг/мл по 2 мл в ампулах № 10 (5х2) у блістерах в коробці</t>
  </si>
  <si>
    <t xml:space="preserve">Дексаметазон </t>
  </si>
  <si>
    <t>р-р д/ин 4мг/мл амп 1мл № 5</t>
  </si>
  <si>
    <t xml:space="preserve">Діазепекс 
</t>
  </si>
  <si>
    <t>Діазепам</t>
  </si>
  <si>
    <t>5мг/мл 2 мл №10(5*2) р-н д/ін.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</si>
  <si>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</si>
  <si>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</si>
  <si>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</si>
  <si>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</si>
  <si>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</si>
  <si>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</si>
  <si>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</si>
  <si>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</si>
  <si>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Етамзилат</t>
  </si>
  <si>
    <t>Розчин для ін`єкцій 12.5% по 2 мл в ампулах № 10</t>
  </si>
  <si>
    <t>Зацеф</t>
  </si>
  <si>
    <t>Цефтазидим</t>
  </si>
  <si>
    <t>Порошок для розчину для ін`єкцій по 1 г у флаконах</t>
  </si>
  <si>
    <t>Йоду розчин спиртовий</t>
  </si>
  <si>
    <t>Йод</t>
  </si>
  <si>
    <t>Розчин для зовнішнього застосування, спиртовий 5% по 100 мл у флаконах</t>
  </si>
  <si>
    <t>Ізокет®</t>
  </si>
  <si>
    <t>Ізосорбід динітрат</t>
  </si>
  <si>
    <t>Р-н д/інф 0,1% по 10мл в амп №10</t>
  </si>
  <si>
    <t xml:space="preserve">Калію хлорид </t>
  </si>
  <si>
    <t>р-н д/інф.4% 50мл фл.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</si>
  <si>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</si>
  <si>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</si>
  <si>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</si>
  <si>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Кетамін</t>
  </si>
  <si>
    <t>50мг/мл 2мл №10 р-н д/ін. амп.</t>
  </si>
  <si>
    <t>Кетолонг</t>
  </si>
  <si>
    <t>Кеторолак</t>
  </si>
  <si>
    <t>амп. 3% 1мл N10</t>
  </si>
  <si>
    <t>Кларитроміцин</t>
  </si>
  <si>
    <t>Таблетки,вкриті оболонкою, по 500 мг №10</t>
  </si>
  <si>
    <t>Клексан®.</t>
  </si>
  <si>
    <t>Еноксапарин</t>
  </si>
  <si>
    <t>Розчин для ін`єкцій, 10 000 анти-Ха МО/мл по 4000 анти-Ха МО/0,4 мл, у шприц-дозах з захисною системою голки №10 (2х5)</t>
  </si>
  <si>
    <t>Клофелін</t>
  </si>
  <si>
    <t>Клонідин</t>
  </si>
  <si>
    <t>р-н для ін. 0.01% 1 мл №10</t>
  </si>
  <si>
    <t>Контривен</t>
  </si>
  <si>
    <t>Апротинін</t>
  </si>
  <si>
    <t>Розчин для ін`єкцій, 10 000 КІО/мл по 1 мл в ампулах № 10</t>
  </si>
  <si>
    <t xml:space="preserve">Левомеколь </t>
  </si>
  <si>
    <t>Хлорамфенікол 7,5 мг, метилурацил 40 мг</t>
  </si>
  <si>
    <t>мазь 40г туб.</t>
  </si>
  <si>
    <t>Левофлоксацин</t>
  </si>
  <si>
    <t>Левофлоксацину гемігідрат</t>
  </si>
  <si>
    <t>табл.п/пл.об. 500мг №10 (10х1)</t>
  </si>
  <si>
    <t>Лефлок-Дарниця</t>
  </si>
  <si>
    <t>Левофлоксацин гемігідрат</t>
  </si>
  <si>
    <t>Р-н д/інф, 5мг/мл по 100мл №1</t>
  </si>
  <si>
    <t xml:space="preserve">Лізиноприл-Астрафарм </t>
  </si>
  <si>
    <t>Лізиноприл</t>
  </si>
  <si>
    <t>табл. 10мг N30 (10х3)</t>
  </si>
  <si>
    <t>Лідокаїн - Здооров`я</t>
  </si>
  <si>
    <t>Лідокаїн</t>
  </si>
  <si>
    <t>Розчин для ін`єкцій, 20 мг/мл по 2 мл в ампулах № 10 у картонній коробці</t>
  </si>
  <si>
    <t>Лінкоміцин -Дарниця</t>
  </si>
  <si>
    <t>Лінкоміцин</t>
  </si>
  <si>
    <t>Розчин для ін`єкцій 30 % по 2 мл в ампулах № 10</t>
  </si>
  <si>
    <t xml:space="preserve">Лонгокаїн </t>
  </si>
  <si>
    <t>Бупівакаїну гідрохлориду</t>
  </si>
  <si>
    <t>р-р д/ин 2,5мг/мл 200мл фл</t>
  </si>
  <si>
    <t>Лонгокаїн®.</t>
  </si>
  <si>
    <t>Розчин для ін`єкцій, 5,0 мг/мл по 5 мл в ампулах № 10 у пачці</t>
  </si>
  <si>
    <t xml:space="preserve">Магнію сульфат </t>
  </si>
  <si>
    <t>Магнію сульфат</t>
  </si>
  <si>
    <t>р-н для ін"єкцій, 250 мг/мл по 5 мл № 10</t>
  </si>
  <si>
    <t>Маніт</t>
  </si>
  <si>
    <t>р-н д/інф. 15% 200мл*</t>
  </si>
  <si>
    <t xml:space="preserve">Мезатон </t>
  </si>
  <si>
    <t>Фенілефрин</t>
  </si>
  <si>
    <t>амп. 1% 1мл N10</t>
  </si>
  <si>
    <t>Міський бюджет</t>
  </si>
  <si>
    <t xml:space="preserve">Метилурацил с мірамістином </t>
  </si>
  <si>
    <t>мазь 30г</t>
  </si>
  <si>
    <t xml:space="preserve">Метоклопрамід </t>
  </si>
  <si>
    <t xml:space="preserve"> р-н д/ін амп 5мг/мл 2мл № 10</t>
  </si>
  <si>
    <t xml:space="preserve">Метонат </t>
  </si>
  <si>
    <t>3-(2,2,2-триметилгідразиній) пропіонату дигідрат</t>
  </si>
  <si>
    <t>р-р д/ин.100мг/мл 5мл амп. N10</t>
  </si>
  <si>
    <t>Метопролол</t>
  </si>
  <si>
    <t>Метопролол тартрат</t>
  </si>
  <si>
    <t>Таблетки по 50 мг №30</t>
  </si>
  <si>
    <t>Метронідазол</t>
  </si>
  <si>
    <t xml:space="preserve">0,5% 100мл </t>
  </si>
  <si>
    <t xml:space="preserve">Мірамистин-Д </t>
  </si>
  <si>
    <t>Мірамистин</t>
  </si>
  <si>
    <t>мазь 0.5% 15г</t>
  </si>
  <si>
    <t xml:space="preserve">Морфіну гідрохлорид </t>
  </si>
  <si>
    <t>Морфін</t>
  </si>
  <si>
    <t>10 мг/мл 1 мл №5 р-н д/ін. амп.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</si>
  <si>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</si>
  <si>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</si>
  <si>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</si>
  <si>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</si>
  <si>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</si>
  <si>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Натрію оксибутират </t>
  </si>
  <si>
    <t>Натрію оксибутират</t>
  </si>
  <si>
    <t>200мг/мл 10мл №10 р-н д/ін. амп.+</t>
  </si>
  <si>
    <t xml:space="preserve">Натрію хлорид </t>
  </si>
  <si>
    <t>Натрію хлорид</t>
  </si>
  <si>
    <t>0.9% 400мл*</t>
  </si>
  <si>
    <t>Натрію гідрокарбонат</t>
  </si>
  <si>
    <t>Розчин для інфузій, 40 мг/мл по 100 мл у пляшках</t>
  </si>
  <si>
    <t xml:space="preserve">Нітрогліцерин </t>
  </si>
  <si>
    <t>конц.д/р-ну д/інф. 10мг/мл амп. 2мл N10*</t>
  </si>
  <si>
    <t>Новокаїн</t>
  </si>
  <si>
    <t>Прокаїн</t>
  </si>
  <si>
    <t xml:space="preserve"> амп 0,5% 5мл № 10</t>
  </si>
  <si>
    <t xml:space="preserve">Новокаїн </t>
  </si>
  <si>
    <t>р-р д/ин 0,5% 200мл</t>
  </si>
  <si>
    <t>Нормопрес</t>
  </si>
  <si>
    <t xml:space="preserve">Каптоприлу гідрохлортіазид </t>
  </si>
  <si>
    <t>Таблетки № 20 (10х2)</t>
  </si>
  <si>
    <t xml:space="preserve">Норфлоксацин </t>
  </si>
  <si>
    <t>табл п/о 0,4 № 10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</si>
  <si>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</si>
  <si>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</si>
  <si>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</si>
  <si>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Окситоцин</t>
  </si>
  <si>
    <t>Розчин для ін`єкцій, 5 МО/мл по 1 мл в ампулах № 10</t>
  </si>
  <si>
    <t xml:space="preserve">Омепразол </t>
  </si>
  <si>
    <t>Омепразол</t>
  </si>
  <si>
    <t>Капсули по 0,02 г №10 у блістерах</t>
  </si>
  <si>
    <t xml:space="preserve">Омніпак </t>
  </si>
  <si>
    <t>Іогексол</t>
  </si>
  <si>
    <t>р-н для ін"єкцій, 5 мл/мл по 5 мл в амп. № 10</t>
  </si>
  <si>
    <t>Офлоксацин</t>
  </si>
  <si>
    <t>Табл. по 0.2 г №10</t>
  </si>
  <si>
    <t>Панкреатин 8000</t>
  </si>
  <si>
    <t xml:space="preserve">Панкреатин </t>
  </si>
  <si>
    <t>Таблетки гастрорезистентні №50</t>
  </si>
  <si>
    <t xml:space="preserve">Парацетамол-Д  </t>
  </si>
  <si>
    <t>табл 500мг № 10</t>
  </si>
  <si>
    <t>Пентоксифілін-Дарниця</t>
  </si>
  <si>
    <t>Пентоксифілін</t>
  </si>
  <si>
    <t>Розчин для ін`єкцій, 20 мг/мл по 5 мл в ампулах № 10</t>
  </si>
  <si>
    <t>Пірацетам-Здоров`я</t>
  </si>
  <si>
    <t>Пірацетам</t>
  </si>
  <si>
    <t>Розчин для ін`єкцій 200 мг/мл по 5 мл в ампулах, № 10 (5х2) у блістерах в коробці;</t>
  </si>
  <si>
    <t>Прозерин</t>
  </si>
  <si>
    <t>Розчин для ін`єкцій, 0,5 мг/мл по 1 мл в ампулах № 10</t>
  </si>
  <si>
    <t xml:space="preserve">Промедол </t>
  </si>
  <si>
    <t>Тримеперидин гідрохлорид</t>
  </si>
  <si>
    <t>20мг/мл 1мл №5 р-н д/ін. амп</t>
  </si>
  <si>
    <t>Доручення</t>
  </si>
  <si>
    <t>Пропофол-Ново</t>
  </si>
  <si>
    <t>Пропофол</t>
  </si>
  <si>
    <t>Емульсія для інфузій, 10 мг/мл по 20 мл у пляшках № 5</t>
  </si>
  <si>
    <t xml:space="preserve">Ренальган- Біолік </t>
  </si>
  <si>
    <t>Метамізол натрію, пітофенон гідрохлорид, фенпівериній бромід</t>
  </si>
  <si>
    <t>Розчин для ін`єкцій по 5 мл в ампулах № 5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</si>
  <si>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</si>
  <si>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</si>
  <si>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</si>
  <si>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</si>
  <si>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</si>
  <si>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</si>
  <si>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</si>
  <si>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</si>
  <si>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</si>
  <si>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>РОЗЧИН ХАРТМАНА.</t>
  </si>
  <si>
    <t>Натрію хлорид, калію хлорид, кальцію хлорид дигідрат, натрію лактат, магнію хлорид гексагідрат</t>
  </si>
  <si>
    <t>Розчин для інфузій по 400 мл у пляшках скляних</t>
  </si>
  <si>
    <t>Біосепт</t>
  </si>
  <si>
    <t>Етанол</t>
  </si>
  <si>
    <t>96% 100мл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</si>
  <si>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</si>
  <si>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</si>
  <si>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</si>
  <si>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</si>
  <si>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</si>
  <si>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</si>
  <si>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Тівомакс </t>
  </si>
  <si>
    <t>Аргиніну гідрохлорид</t>
  </si>
  <si>
    <t>р-н д/інф. 42мг/мл 100мл фл. пп.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</si>
  <si>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</si>
  <si>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</si>
  <si>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</si>
  <si>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</si>
  <si>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</si>
  <si>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</si>
  <si>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</si>
  <si>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</si>
  <si>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</si>
  <si>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Тріомбраст </t>
  </si>
  <si>
    <t>Натрію амідотризоат</t>
  </si>
  <si>
    <t>амп. 60% 20мл N5*</t>
  </si>
  <si>
    <t xml:space="preserve">Трисоль </t>
  </si>
  <si>
    <t>Натрію хлорид, калію хлорид, натрію гідрокарбонат</t>
  </si>
  <si>
    <t>р-н 400мл*</t>
  </si>
  <si>
    <t>Фармасулін ® Н</t>
  </si>
  <si>
    <t>Інсулін людський біосинтетичний (ДНК-рекомбінантний) 100 МО</t>
  </si>
  <si>
    <t>Р- д/ін, 100 МО/мл по 10мл у фл №1</t>
  </si>
  <si>
    <t>Фентаніл</t>
  </si>
  <si>
    <t>0,05мг/мл 2мл №5 р-н д/ін.</t>
  </si>
  <si>
    <t>Фліксотид Небули</t>
  </si>
  <si>
    <t>Флютиказону пропіонат </t>
  </si>
  <si>
    <t>Суспензія для інгаляцій, 2мг/мл по 2мл у небулах №2х5, 5х2</t>
  </si>
  <si>
    <t>Флоксіум</t>
  </si>
  <si>
    <t>р-н д/інф 5мл/мг 100мл № 1 фл.в/уп</t>
  </si>
  <si>
    <t xml:space="preserve">Фуросемід </t>
  </si>
  <si>
    <t>р-н д/ін.амп. 1% 2мл N10</t>
  </si>
  <si>
    <t>Цебопім</t>
  </si>
  <si>
    <t>Цефепім у вигляді цефепіму дигідрохлориду моногідрату</t>
  </si>
  <si>
    <t>Порошок для розчину д/ін по 1 г у флFконах №1</t>
  </si>
  <si>
    <t xml:space="preserve">Церебролізин® . </t>
  </si>
  <si>
    <t xml:space="preserve">Церебролізин </t>
  </si>
  <si>
    <t>Розчин для ін`єкцій, 215,2 мг/мл ,по 10 мл (2152 мг) в ампулах № 5 в картонній коробці</t>
  </si>
  <si>
    <t xml:space="preserve">Цефазолін </t>
  </si>
  <si>
    <t>пор д/пр р-ну д/ін 1г № 10 фл</t>
  </si>
  <si>
    <t xml:space="preserve">Цефопектам </t>
  </si>
  <si>
    <t>Цефоперазон, сульбактам</t>
  </si>
  <si>
    <t>пор д/р-ну д/ін 1г /1г фл № 1</t>
  </si>
  <si>
    <t xml:space="preserve">Цефтріаксон-БХФЗ </t>
  </si>
  <si>
    <t>Цефтріаксон</t>
  </si>
  <si>
    <t>Порошок для розчину для ін`єкцій по 1000 мг у флаконі № 10 у пачці</t>
  </si>
  <si>
    <t>Цитімакс-Дарниця</t>
  </si>
  <si>
    <t>Цитиколін натрію</t>
  </si>
  <si>
    <t>Р-н д/ін, 250мг/мл, по 4мл в амп по 5 амп</t>
  </si>
  <si>
    <t>Еналаприл</t>
  </si>
  <si>
    <t>табл. по 0,01 г №20</t>
  </si>
  <si>
    <t>Еуфілін</t>
  </si>
  <si>
    <t>Амінофілін</t>
  </si>
  <si>
    <t>Розчин д/ін'єкцій 2,4 % по 5 мл в ампулах, № 10</t>
  </si>
  <si>
    <t>Медичні вироби та витратні матеріали</t>
  </si>
  <si>
    <t>Найменуваня</t>
  </si>
  <si>
    <t>Бинт гіпсовий 20х270см Білосніжка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</si>
  <si>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</si>
  <si>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</si>
  <si>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</si>
  <si>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</si>
  <si>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Желатину розчин 10%</t>
  </si>
  <si>
    <t>Індикатор парової стерилізації Стерилан-120/45 (1000 шт./уп.)</t>
  </si>
  <si>
    <t>Індикатор парової стерилізації Стерилан-132/20 (1000 шт./уп.)</t>
  </si>
  <si>
    <t>Індикатор парової стерилізації Стерилан-180/60 (1000 шт./уп.)</t>
  </si>
  <si>
    <t>Індикатор парової стерилізації Стерилан-Уп-120/45 (1000 шт./уп.)</t>
  </si>
  <si>
    <t>Індикатор парової стерилізації Стерилан-Уп-132/20 (1000 шт./уп.)</t>
  </si>
  <si>
    <t>Канюля в/в Medicare G18</t>
  </si>
  <si>
    <t>Канюля в/в Medicare G20</t>
  </si>
  <si>
    <t>Канюля в/в Medicare G17</t>
  </si>
  <si>
    <t>Марля медична вибілена в рулоні ширина 90 см Білосніжка (рулон 1000м)</t>
  </si>
  <si>
    <t>Пластирі медичні тип класичний (на бавовняній основі) 1х500 см "Гранум"</t>
  </si>
  <si>
    <t>Пластирі медичні тип класичний (на бавовняній основі) 2х500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</si>
  <si>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</si>
  <si>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</si>
  <si>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</si>
  <si>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</si>
  <si>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Спец. Рахунок</t>
  </si>
  <si>
    <t>Пристр ПК 21-02 (Одноразова система для вливання інфузійних розчинів, крові та кровозамінників)</t>
  </si>
  <si>
    <t>Рукавички огляд латекс  Medicare ( н/ст з пудрою) р М,L</t>
  </si>
  <si>
    <t>Рукавички огляд латекс  Medicare (ст з пудрою) р 7,5</t>
  </si>
  <si>
    <t>Шприц ін`єкц.однор.викор.20 мл 2-х комп.(0,8*38мм) Medicare</t>
  </si>
  <si>
    <t>Заст. головного лікаря з медичної частини</t>
  </si>
  <si>
    <t>Тамамшева А .О.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</si>
</sst>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_(* #,##0.00_);_(* \(#,##0.00\);_(* \-??_);_(@_)"/>
    <numFmt numFmtId="167" formatCode="0"/>
    <numFmt numFmtId="168" formatCode="@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7" fontId="0" fillId="2" borderId="1" xfId="15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0" fillId="2" borderId="0" xfId="0" applyFont="1" applyFill="1" applyAlignment="1">
      <alignment horizontal="left" vertical="center" wrapText="1"/>
    </xf>
    <xf numFmtId="167" fontId="0" fillId="2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Border="1" applyAlignment="1">
      <alignment horizontal="left" vertical="center"/>
    </xf>
    <xf numFmtId="168" fontId="0" fillId="0" borderId="2" xfId="0" applyNumberFormat="1" applyFont="1" applyFill="1" applyBorder="1" applyAlignment="1">
      <alignment horizontal="left" vertical="center" wrapText="1"/>
    </xf>
    <xf numFmtId="164" fontId="0" fillId="2" borderId="2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1" xfId="0" applyFont="1" applyBorder="1" applyAlignment="1">
      <alignment horizontal="left" vertical="center"/>
    </xf>
    <xf numFmtId="164" fontId="0" fillId="0" borderId="3" xfId="0" applyFont="1" applyBorder="1" applyAlignment="1">
      <alignment horizontal="center" vertical="center"/>
    </xf>
    <xf numFmtId="164" fontId="0" fillId="0" borderId="1" xfId="20" applyFont="1" applyBorder="1" applyAlignment="1">
      <alignment horizontal="left" vertical="center" wrapText="1"/>
      <protection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5.421875" style="1" customWidth="1"/>
    <col min="2" max="2" width="32.28125" style="0" customWidth="1"/>
    <col min="3" max="3" width="50.7109375" style="0" customWidth="1"/>
    <col min="4" max="4" width="62.28125" style="0" customWidth="1"/>
    <col min="5" max="5" width="16.421875" style="1" customWidth="1"/>
    <col min="6" max="6" width="9.00390625" style="1" customWidth="1"/>
    <col min="7" max="7" width="17.00390625" style="1" customWidth="1"/>
    <col min="8" max="16384" width="8.7109375" style="0" customWidth="1"/>
  </cols>
  <sheetData>
    <row r="1" spans="1:7" ht="52.5" customHeight="1">
      <c r="A1" s="2" t="s">
        <v>0</v>
      </c>
      <c r="B1" s="2"/>
      <c r="C1" s="2"/>
      <c r="D1" s="2"/>
      <c r="E1" s="2"/>
      <c r="F1" s="2"/>
      <c r="G1" s="2"/>
    </row>
    <row r="2" spans="1:7" s="4" customFormat="1" ht="29.25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2.75">
      <c r="A4" s="7">
        <v>1</v>
      </c>
      <c r="B4" s="8" t="s">
        <v>9</v>
      </c>
      <c r="C4" s="8" t="s">
        <v>10</v>
      </c>
      <c r="D4" s="8" t="s">
        <v>11</v>
      </c>
      <c r="E4" s="7" t="s">
        <v>12</v>
      </c>
      <c r="F4" s="7">
        <f>3.4-0.6</f>
        <v>2.8</v>
      </c>
      <c r="G4" s="9">
        <v>43770</v>
      </c>
    </row>
    <row r="5" spans="1:7" ht="12.75">
      <c r="A5" s="7">
        <v>2</v>
      </c>
      <c r="B5" s="10" t="s">
        <v>13</v>
      </c>
      <c r="C5" s="10" t="s">
        <v>14</v>
      </c>
      <c r="D5" s="11" t="s">
        <v>15</v>
      </c>
      <c r="E5" s="7" t="s">
        <v>12</v>
      </c>
      <c r="F5" s="7">
        <f>29-7</f>
        <v>22</v>
      </c>
      <c r="G5" s="9">
        <v>43556</v>
      </c>
    </row>
    <row r="6" spans="1:7" ht="12.75">
      <c r="A6" s="7">
        <v>3</v>
      </c>
      <c r="B6" s="12" t="s">
        <v>16</v>
      </c>
      <c r="C6" s="10" t="s">
        <v>17</v>
      </c>
      <c r="D6" s="11" t="s">
        <v>18</v>
      </c>
      <c r="E6" s="7" t="s">
        <v>12</v>
      </c>
      <c r="F6" s="7">
        <f>10-1</f>
        <v>9</v>
      </c>
      <c r="G6" s="9">
        <v>43466</v>
      </c>
    </row>
    <row r="7" spans="1:7" ht="12.75">
      <c r="A7" s="7">
        <v>4</v>
      </c>
      <c r="B7" s="10" t="s">
        <v>19</v>
      </c>
      <c r="C7" s="10" t="s">
        <v>20</v>
      </c>
      <c r="D7" s="11" t="s">
        <v>21</v>
      </c>
      <c r="E7" s="7" t="s">
        <v>12</v>
      </c>
      <c r="F7" s="7">
        <v>1</v>
      </c>
      <c r="G7" s="9">
        <v>44378</v>
      </c>
    </row>
    <row r="8" spans="1:7" ht="12.75">
      <c r="A8" s="7">
        <v>5</v>
      </c>
      <c r="B8" s="12" t="s">
        <v>22</v>
      </c>
      <c r="C8" s="10" t="s">
        <v>20</v>
      </c>
      <c r="D8" s="11" t="s">
        <v>23</v>
      </c>
      <c r="E8" s="7" t="s">
        <v>12</v>
      </c>
      <c r="F8" s="7">
        <v>0</v>
      </c>
      <c r="G8" s="9">
        <v>44470</v>
      </c>
    </row>
    <row r="9" spans="1:7" ht="12.75">
      <c r="A9" s="7">
        <v>6</v>
      </c>
      <c r="B9" s="10" t="s">
        <v>24</v>
      </c>
      <c r="C9" s="10" t="s">
        <v>25</v>
      </c>
      <c r="D9" s="11" t="s">
        <v>26</v>
      </c>
      <c r="E9" s="7" t="s">
        <v>12</v>
      </c>
      <c r="F9" s="7">
        <f>79-1</f>
        <v>78</v>
      </c>
      <c r="G9" s="9">
        <v>44287</v>
      </c>
    </row>
    <row r="10" spans="1:7" ht="12.75">
      <c r="A10" s="7">
        <v>7</v>
      </c>
      <c r="B10" s="10" t="s">
        <v>27</v>
      </c>
      <c r="C10" s="10" t="s">
        <v>28</v>
      </c>
      <c r="D10" s="11" t="s">
        <v>29</v>
      </c>
      <c r="E10" s="7" t="s">
        <v>12</v>
      </c>
      <c r="F10" s="7">
        <v>0</v>
      </c>
      <c r="G10" s="9">
        <v>44105</v>
      </c>
    </row>
    <row r="11" spans="1:7" ht="12.75">
      <c r="A11" s="7">
        <v>8</v>
      </c>
      <c r="B11" s="13" t="s">
        <v>30</v>
      </c>
      <c r="C11" s="10" t="s">
        <v>31</v>
      </c>
      <c r="D11" s="11" t="s">
        <v>32</v>
      </c>
      <c r="E11" s="7" t="s">
        <v>12</v>
      </c>
      <c r="F11" s="7">
        <f>50-35</f>
        <v>15</v>
      </c>
      <c r="G11" s="9">
        <v>43525</v>
      </c>
    </row>
    <row r="12" spans="1:7" ht="12.75">
      <c r="A12" s="7">
        <v>9</v>
      </c>
      <c r="B12" s="10" t="s">
        <v>33</v>
      </c>
      <c r="C12" s="14" t="s">
        <v>34</v>
      </c>
      <c r="D12" s="11" t="s">
        <v>35</v>
      </c>
      <c r="E12" s="7" t="s">
        <v>12</v>
      </c>
      <c r="F12" s="7">
        <v>10</v>
      </c>
      <c r="G12" s="9">
        <v>43525</v>
      </c>
    </row>
    <row r="13" spans="1:7" ht="12.75">
      <c r="A13" s="7">
        <v>10</v>
      </c>
      <c r="B13" s="10" t="s">
        <v>36</v>
      </c>
      <c r="C13" s="10" t="s">
        <v>37</v>
      </c>
      <c r="D13" s="11" t="s">
        <v>38</v>
      </c>
      <c r="E13" s="7" t="s">
        <v>12</v>
      </c>
      <c r="F13" s="7">
        <f>59-9-15</f>
        <v>35</v>
      </c>
      <c r="G13" s="9">
        <v>43556</v>
      </c>
    </row>
    <row r="14" spans="1:7" ht="12.75">
      <c r="A14" s="7">
        <v>11</v>
      </c>
      <c r="B14" s="13" t="s">
        <v>39</v>
      </c>
      <c r="C14" s="10" t="s">
        <v>40</v>
      </c>
      <c r="D14" s="11" t="s">
        <v>41</v>
      </c>
      <c r="E14" s="7" t="s">
        <v>12</v>
      </c>
      <c r="F14" s="7">
        <f>178.5-10-1-3</f>
        <v>164.5</v>
      </c>
      <c r="G14" s="9">
        <v>43617</v>
      </c>
    </row>
    <row r="15" spans="1:7" ht="12.75">
      <c r="A15" s="7">
        <v>12</v>
      </c>
      <c r="B15" s="12" t="s">
        <v>42</v>
      </c>
      <c r="C15" s="10" t="s">
        <v>43</v>
      </c>
      <c r="D15" s="11" t="s">
        <v>44</v>
      </c>
      <c r="E15" s="7" t="s">
        <v>12</v>
      </c>
      <c r="F15" s="7">
        <v>1</v>
      </c>
      <c r="G15" s="9">
        <v>43586</v>
      </c>
    </row>
    <row r="16" spans="1:7" ht="12.75">
      <c r="A16" s="7">
        <v>13</v>
      </c>
      <c r="B16" s="10" t="s">
        <v>45</v>
      </c>
      <c r="C16" s="15" t="s">
        <v>46</v>
      </c>
      <c r="D16" s="11" t="s">
        <v>47</v>
      </c>
      <c r="E16" s="7" t="s">
        <v>12</v>
      </c>
      <c r="F16" s="7">
        <v>10</v>
      </c>
      <c r="G16" s="9">
        <v>43617</v>
      </c>
    </row>
    <row r="17" spans="1:7" ht="12.75">
      <c r="A17" s="7">
        <v>14</v>
      </c>
      <c r="B17" s="13" t="s">
        <v>48</v>
      </c>
      <c r="C17" s="10" t="s">
        <v>49</v>
      </c>
      <c r="D17" s="11" t="s">
        <v>50</v>
      </c>
      <c r="E17" s="7" t="s">
        <v>12</v>
      </c>
      <c r="F17" s="7">
        <v>0</v>
      </c>
      <c r="G17" s="9">
        <v>43586</v>
      </c>
    </row>
    <row r="18" spans="1:7" ht="12.75">
      <c r="A18" s="7">
        <v>15</v>
      </c>
      <c r="B18" s="10" t="s">
        <v>51</v>
      </c>
      <c r="C18" s="10" t="s">
        <v>52</v>
      </c>
      <c r="D18" s="11" t="s">
        <v>53</v>
      </c>
      <c r="E18" s="7" t="s">
        <v>12</v>
      </c>
      <c r="F18" s="7">
        <f>18.5-0.5</f>
        <v>18</v>
      </c>
      <c r="G18" s="9">
        <v>43525</v>
      </c>
    </row>
    <row r="19" spans="1:7" ht="12.75">
      <c r="A19" s="7">
        <v>16</v>
      </c>
      <c r="B19" s="10" t="s">
        <v>54</v>
      </c>
      <c r="C19" s="10" t="s">
        <v>54</v>
      </c>
      <c r="D19" s="11" t="s">
        <v>55</v>
      </c>
      <c r="E19" s="7" t="s">
        <v>12</v>
      </c>
      <c r="F19" s="7">
        <v>21</v>
      </c>
      <c r="G19" s="9">
        <v>44713</v>
      </c>
    </row>
    <row r="20" spans="1:7" ht="12.75">
      <c r="A20" s="7">
        <v>17</v>
      </c>
      <c r="B20" s="10" t="s">
        <v>56</v>
      </c>
      <c r="C20" s="10" t="s">
        <v>57</v>
      </c>
      <c r="D20" s="11" t="s">
        <v>58</v>
      </c>
      <c r="E20" s="7" t="s">
        <v>12</v>
      </c>
      <c r="F20" s="7">
        <v>0</v>
      </c>
      <c r="G20" s="9">
        <v>43586</v>
      </c>
    </row>
    <row r="21" spans="1:7" ht="12.75">
      <c r="A21" s="7">
        <v>18</v>
      </c>
      <c r="B21" s="12" t="s">
        <v>59</v>
      </c>
      <c r="C21" s="10" t="s">
        <v>60</v>
      </c>
      <c r="D21" s="11" t="s">
        <v>61</v>
      </c>
      <c r="E21" s="7" t="s">
        <v>12</v>
      </c>
      <c r="F21" s="7">
        <f>9.5-0.5</f>
        <v>9</v>
      </c>
      <c r="G21" s="9">
        <v>43709</v>
      </c>
    </row>
    <row r="22" spans="1:7" ht="12.75">
      <c r="A22" s="7">
        <v>19</v>
      </c>
      <c r="B22" s="13" t="s">
        <v>62</v>
      </c>
      <c r="C22" s="13" t="s">
        <v>62</v>
      </c>
      <c r="D22" s="11" t="s">
        <v>63</v>
      </c>
      <c r="E22" s="7" t="s">
        <v>12</v>
      </c>
      <c r="F22" s="7">
        <f>12-3</f>
        <v>9</v>
      </c>
      <c r="G22" s="9">
        <v>43586</v>
      </c>
    </row>
    <row r="23" spans="1:7" ht="12.75">
      <c r="A23" s="7">
        <v>20</v>
      </c>
      <c r="B23" s="8" t="s">
        <v>64</v>
      </c>
      <c r="C23" s="10" t="s">
        <v>65</v>
      </c>
      <c r="D23" s="11" t="s">
        <v>66</v>
      </c>
      <c r="E23" s="16" t="s">
        <v>12</v>
      </c>
      <c r="F23" s="7">
        <v>5</v>
      </c>
      <c r="G23" s="9">
        <v>43709</v>
      </c>
    </row>
    <row r="24" spans="1:7" ht="12.75">
      <c r="A24" s="7">
        <v>21</v>
      </c>
      <c r="B24" s="8" t="s">
        <v>67</v>
      </c>
      <c r="C24" s="10" t="s">
        <v>68</v>
      </c>
      <c r="D24" s="11" t="s">
        <v>69</v>
      </c>
      <c r="E24" s="7" t="s">
        <v>12</v>
      </c>
      <c r="F24" s="7">
        <f>25-1</f>
        <v>24</v>
      </c>
      <c r="G24" s="9">
        <v>43983</v>
      </c>
    </row>
    <row r="25" spans="1:7" ht="12.75">
      <c r="A25" s="7">
        <v>22</v>
      </c>
      <c r="B25" s="13" t="s">
        <v>70</v>
      </c>
      <c r="C25" s="10" t="s">
        <v>71</v>
      </c>
      <c r="D25" s="11" t="s">
        <v>72</v>
      </c>
      <c r="E25" s="7" t="s">
        <v>12</v>
      </c>
      <c r="F25" s="7">
        <f>34-4</f>
        <v>30</v>
      </c>
      <c r="G25" s="9">
        <v>44044</v>
      </c>
    </row>
    <row r="26" spans="1:7" ht="12.75">
      <c r="A26" s="7">
        <v>23</v>
      </c>
      <c r="B26" s="8" t="s">
        <v>73</v>
      </c>
      <c r="C26" s="10" t="s">
        <v>74</v>
      </c>
      <c r="D26" s="11" t="s">
        <v>75</v>
      </c>
      <c r="E26" s="7" t="s">
        <v>12</v>
      </c>
      <c r="F26" s="7">
        <v>21</v>
      </c>
      <c r="G26" s="9">
        <v>44075</v>
      </c>
    </row>
    <row r="27" spans="1:7" ht="12.75">
      <c r="A27" s="7">
        <v>24</v>
      </c>
      <c r="B27" s="8" t="s">
        <v>76</v>
      </c>
      <c r="C27" s="10" t="s">
        <v>77</v>
      </c>
      <c r="D27" s="11" t="s">
        <v>78</v>
      </c>
      <c r="E27" s="7" t="s">
        <v>12</v>
      </c>
      <c r="F27" s="7">
        <f>45-5</f>
        <v>40</v>
      </c>
      <c r="G27" s="9">
        <v>43586</v>
      </c>
    </row>
    <row r="28" spans="1:7" ht="12.75">
      <c r="A28" s="7">
        <v>25</v>
      </c>
      <c r="B28" s="12" t="s">
        <v>79</v>
      </c>
      <c r="C28" s="12" t="s">
        <v>79</v>
      </c>
      <c r="D28" s="11" t="s">
        <v>80</v>
      </c>
      <c r="E28" s="7" t="s">
        <v>12</v>
      </c>
      <c r="F28" s="7">
        <v>0</v>
      </c>
      <c r="G28" s="9">
        <v>44593</v>
      </c>
    </row>
    <row r="29" spans="1:7" ht="12.75">
      <c r="A29" s="7">
        <v>26</v>
      </c>
      <c r="B29" s="8" t="s">
        <v>81</v>
      </c>
      <c r="C29" s="10" t="s">
        <v>79</v>
      </c>
      <c r="D29" s="11" t="s">
        <v>82</v>
      </c>
      <c r="E29" s="7" t="s">
        <v>12</v>
      </c>
      <c r="F29" s="7">
        <f>18-2</f>
        <v>16</v>
      </c>
      <c r="G29" s="9">
        <v>43983</v>
      </c>
    </row>
    <row r="30" spans="1:7" ht="12.75">
      <c r="A30" s="7">
        <v>27</v>
      </c>
      <c r="B30" s="8" t="s">
        <v>83</v>
      </c>
      <c r="C30" s="10" t="s">
        <v>79</v>
      </c>
      <c r="D30" s="11" t="s">
        <v>84</v>
      </c>
      <c r="E30" s="7" t="s">
        <v>12</v>
      </c>
      <c r="F30" s="7">
        <v>106</v>
      </c>
      <c r="G30" s="9">
        <v>43862</v>
      </c>
    </row>
    <row r="31" spans="1:7" ht="12.75">
      <c r="A31" s="7">
        <v>28</v>
      </c>
      <c r="B31" s="13" t="s">
        <v>85</v>
      </c>
      <c r="C31" s="10" t="s">
        <v>79</v>
      </c>
      <c r="D31" s="11" t="s">
        <v>86</v>
      </c>
      <c r="E31" s="7" t="s">
        <v>12</v>
      </c>
      <c r="F31" s="7">
        <v>90</v>
      </c>
      <c r="G31" s="9">
        <v>43983</v>
      </c>
    </row>
    <row r="32" spans="1:7" ht="12.75">
      <c r="A32" s="7">
        <v>29</v>
      </c>
      <c r="B32" s="10" t="s">
        <v>87</v>
      </c>
      <c r="C32" s="17" t="s">
        <v>88</v>
      </c>
      <c r="D32" s="11" t="s">
        <v>89</v>
      </c>
      <c r="E32" s="16" t="s">
        <v>12</v>
      </c>
      <c r="F32" s="7">
        <f>30-1</f>
        <v>29</v>
      </c>
      <c r="G32" s="9">
        <v>44105</v>
      </c>
    </row>
    <row r="33" spans="1:7" ht="12.75">
      <c r="A33" s="7">
        <v>30</v>
      </c>
      <c r="B33" s="10" t="s">
        <v>87</v>
      </c>
      <c r="C33" s="17" t="s">
        <v>88</v>
      </c>
      <c r="D33" s="11" t="s">
        <v>90</v>
      </c>
      <c r="E33" s="16" t="s">
        <v>12</v>
      </c>
      <c r="F33" s="7">
        <v>2</v>
      </c>
      <c r="G33" s="9">
        <v>44075</v>
      </c>
    </row>
    <row r="34" spans="1:7" ht="24">
      <c r="A34" s="7">
        <v>31</v>
      </c>
      <c r="B34" s="10" t="s">
        <v>91</v>
      </c>
      <c r="C34" s="10" t="s">
        <v>92</v>
      </c>
      <c r="D34" s="11" t="s">
        <v>93</v>
      </c>
      <c r="E34" s="7" t="s">
        <v>12</v>
      </c>
      <c r="F34" s="7">
        <v>1</v>
      </c>
      <c r="G34" s="9">
        <v>43556</v>
      </c>
    </row>
    <row r="35" spans="1:7" ht="24">
      <c r="A35" s="7">
        <v>32</v>
      </c>
      <c r="B35" s="10" t="s">
        <v>91</v>
      </c>
      <c r="C35" s="10" t="s">
        <v>92</v>
      </c>
      <c r="D35" s="11" t="s">
        <v>94</v>
      </c>
      <c r="E35" s="7" t="s">
        <v>12</v>
      </c>
      <c r="F35" s="7">
        <v>17.9</v>
      </c>
      <c r="G35" s="9">
        <v>43556</v>
      </c>
    </row>
    <row r="36" spans="1:7" ht="12.75">
      <c r="A36" s="7">
        <v>33</v>
      </c>
      <c r="B36" s="10" t="s">
        <v>95</v>
      </c>
      <c r="C36" s="10" t="s">
        <v>95</v>
      </c>
      <c r="D36" s="11" t="s">
        <v>96</v>
      </c>
      <c r="E36" s="7" t="s">
        <v>12</v>
      </c>
      <c r="F36" s="7">
        <v>156</v>
      </c>
      <c r="G36" s="9">
        <v>43617</v>
      </c>
    </row>
    <row r="37" spans="1:7" ht="24">
      <c r="A37" s="7">
        <v>34</v>
      </c>
      <c r="B37" s="8" t="s">
        <v>97</v>
      </c>
      <c r="C37" s="10" t="s">
        <v>98</v>
      </c>
      <c r="D37" s="11" t="s">
        <v>99</v>
      </c>
      <c r="E37" s="7" t="s">
        <v>12</v>
      </c>
      <c r="F37" s="7">
        <v>0</v>
      </c>
      <c r="G37" s="9">
        <v>44075</v>
      </c>
    </row>
    <row r="38" spans="1:7" ht="12.75">
      <c r="A38" s="7">
        <v>35</v>
      </c>
      <c r="B38" s="12" t="s">
        <v>100</v>
      </c>
      <c r="C38" s="12" t="s">
        <v>100</v>
      </c>
      <c r="D38" s="11" t="s">
        <v>101</v>
      </c>
      <c r="E38" s="7" t="s">
        <v>12</v>
      </c>
      <c r="F38" s="7">
        <f>67-1-0.6</f>
        <v>65.4</v>
      </c>
      <c r="G38" s="9">
        <v>43556</v>
      </c>
    </row>
    <row r="39" spans="1:7" ht="24">
      <c r="A39" s="7">
        <v>36</v>
      </c>
      <c r="B39" s="12" t="s">
        <v>102</v>
      </c>
      <c r="C39" s="10" t="s">
        <v>103</v>
      </c>
      <c r="D39" s="11" t="s">
        <v>104</v>
      </c>
      <c r="E39" s="7" t="s">
        <v>12</v>
      </c>
      <c r="F39" s="7">
        <f>120-8-1-2</f>
        <v>109</v>
      </c>
      <c r="G39" s="9">
        <v>44287</v>
      </c>
    </row>
    <row r="40" spans="1:7" ht="12.75">
      <c r="A40" s="7">
        <v>37</v>
      </c>
      <c r="B40" s="8" t="s">
        <v>105</v>
      </c>
      <c r="C40" s="10" t="s">
        <v>106</v>
      </c>
      <c r="D40" s="11" t="s">
        <v>107</v>
      </c>
      <c r="E40" s="7" t="s">
        <v>12</v>
      </c>
      <c r="F40" s="7">
        <f>27-20</f>
        <v>7</v>
      </c>
      <c r="G40" s="9">
        <v>44287</v>
      </c>
    </row>
    <row r="41" spans="1:7" ht="12.75">
      <c r="A41" s="7">
        <v>38</v>
      </c>
      <c r="B41" s="12" t="s">
        <v>108</v>
      </c>
      <c r="C41" s="12" t="s">
        <v>108</v>
      </c>
      <c r="D41" s="11" t="s">
        <v>109</v>
      </c>
      <c r="E41" s="7" t="s">
        <v>12</v>
      </c>
      <c r="F41" s="7">
        <f>10-6-3</f>
        <v>1</v>
      </c>
      <c r="G41" s="9">
        <v>43983</v>
      </c>
    </row>
    <row r="42" spans="1:7" ht="12.75">
      <c r="A42" s="7">
        <v>39</v>
      </c>
      <c r="B42" s="12" t="s">
        <v>110</v>
      </c>
      <c r="C42" s="10" t="s">
        <v>111</v>
      </c>
      <c r="D42" s="11" t="s">
        <v>112</v>
      </c>
      <c r="E42" s="7" t="s">
        <v>12</v>
      </c>
      <c r="F42" s="7">
        <f>70-20</f>
        <v>50</v>
      </c>
      <c r="G42" s="9">
        <v>43647</v>
      </c>
    </row>
    <row r="43" spans="1:7" ht="24">
      <c r="A43" s="7">
        <v>40</v>
      </c>
      <c r="B43" s="12" t="s">
        <v>113</v>
      </c>
      <c r="C43" s="10" t="s">
        <v>114</v>
      </c>
      <c r="D43" s="11" t="s">
        <v>115</v>
      </c>
      <c r="E43" s="7" t="s">
        <v>12</v>
      </c>
      <c r="F43" s="7">
        <v>8</v>
      </c>
      <c r="G43" s="9">
        <v>43647</v>
      </c>
    </row>
    <row r="44" spans="1:7" ht="12.75">
      <c r="A44" s="7">
        <v>41</v>
      </c>
      <c r="B44" s="10" t="s">
        <v>116</v>
      </c>
      <c r="C44" s="10" t="s">
        <v>117</v>
      </c>
      <c r="D44" s="11" t="s">
        <v>118</v>
      </c>
      <c r="E44" s="7" t="s">
        <v>12</v>
      </c>
      <c r="F44" s="7">
        <v>2</v>
      </c>
      <c r="G44" s="9">
        <v>44531</v>
      </c>
    </row>
    <row r="45" spans="1:7" ht="12.75">
      <c r="A45" s="7">
        <v>42</v>
      </c>
      <c r="B45" s="10" t="s">
        <v>119</v>
      </c>
      <c r="C45" s="10" t="s">
        <v>119</v>
      </c>
      <c r="D45" s="11" t="s">
        <v>120</v>
      </c>
      <c r="E45" s="7" t="s">
        <v>12</v>
      </c>
      <c r="F45" s="7">
        <f>35-20</f>
        <v>15</v>
      </c>
      <c r="G45" s="9">
        <v>43313</v>
      </c>
    </row>
    <row r="46" spans="1:7" ht="12.75">
      <c r="A46" s="7">
        <v>43</v>
      </c>
      <c r="B46" s="12" t="s">
        <v>121</v>
      </c>
      <c r="C46" s="12" t="s">
        <v>122</v>
      </c>
      <c r="D46" s="11" t="s">
        <v>123</v>
      </c>
      <c r="E46" s="7" t="s">
        <v>12</v>
      </c>
      <c r="F46" s="7">
        <v>14</v>
      </c>
      <c r="G46" s="9">
        <v>43891</v>
      </c>
    </row>
    <row r="47" spans="1:7" ht="12.75">
      <c r="A47" s="7">
        <v>44</v>
      </c>
      <c r="B47" s="10" t="s">
        <v>124</v>
      </c>
      <c r="C47" s="10" t="s">
        <v>124</v>
      </c>
      <c r="D47" s="11" t="s">
        <v>125</v>
      </c>
      <c r="E47" s="7" t="s">
        <v>12</v>
      </c>
      <c r="F47" s="7">
        <f>49-4</f>
        <v>45</v>
      </c>
      <c r="G47" s="9">
        <v>43770</v>
      </c>
    </row>
    <row r="48" spans="1:7" ht="12.75">
      <c r="A48" s="7">
        <v>45</v>
      </c>
      <c r="B48" s="8" t="s">
        <v>126</v>
      </c>
      <c r="C48" s="10" t="s">
        <v>127</v>
      </c>
      <c r="D48" s="11" t="s">
        <v>128</v>
      </c>
      <c r="E48" s="7" t="s">
        <v>12</v>
      </c>
      <c r="F48" s="7">
        <v>58</v>
      </c>
      <c r="G48" s="9">
        <v>43556</v>
      </c>
    </row>
    <row r="49" spans="1:7" ht="12.75">
      <c r="A49" s="7">
        <v>46</v>
      </c>
      <c r="B49" s="10" t="s">
        <v>129</v>
      </c>
      <c r="C49" s="10" t="s">
        <v>129</v>
      </c>
      <c r="D49" s="11" t="s">
        <v>130</v>
      </c>
      <c r="E49" s="7" t="s">
        <v>12</v>
      </c>
      <c r="F49" s="7">
        <v>10</v>
      </c>
      <c r="G49" s="9">
        <v>44044</v>
      </c>
    </row>
    <row r="50" spans="1:7" ht="24">
      <c r="A50" s="7">
        <v>47</v>
      </c>
      <c r="B50" s="12" t="s">
        <v>131</v>
      </c>
      <c r="C50" s="10" t="s">
        <v>132</v>
      </c>
      <c r="D50" s="11" t="s">
        <v>133</v>
      </c>
      <c r="E50" s="16" t="s">
        <v>12</v>
      </c>
      <c r="F50" s="7">
        <v>3</v>
      </c>
      <c r="G50" s="9">
        <v>44013</v>
      </c>
    </row>
    <row r="51" spans="1:7" ht="12.75">
      <c r="A51" s="7">
        <v>48</v>
      </c>
      <c r="B51" s="10" t="s">
        <v>134</v>
      </c>
      <c r="C51" s="10" t="s">
        <v>135</v>
      </c>
      <c r="D51" s="11" t="s">
        <v>136</v>
      </c>
      <c r="E51" s="16" t="s">
        <v>12</v>
      </c>
      <c r="F51" s="7">
        <v>10</v>
      </c>
      <c r="G51" s="9">
        <v>43405</v>
      </c>
    </row>
    <row r="52" spans="1:7" ht="12.75">
      <c r="A52" s="7">
        <v>49</v>
      </c>
      <c r="B52" s="18" t="s">
        <v>137</v>
      </c>
      <c r="C52" s="10" t="s">
        <v>138</v>
      </c>
      <c r="D52" s="11" t="s">
        <v>139</v>
      </c>
      <c r="E52" s="7" t="s">
        <v>12</v>
      </c>
      <c r="F52" s="7">
        <v>1</v>
      </c>
      <c r="G52" s="9">
        <v>44287</v>
      </c>
    </row>
    <row r="53" spans="1:7" ht="12.75">
      <c r="A53" s="7">
        <v>50</v>
      </c>
      <c r="B53" s="10" t="s">
        <v>140</v>
      </c>
      <c r="C53" s="10" t="s">
        <v>141</v>
      </c>
      <c r="D53" s="11" t="s">
        <v>142</v>
      </c>
      <c r="E53" s="16" t="s">
        <v>12</v>
      </c>
      <c r="F53" s="7">
        <v>0</v>
      </c>
      <c r="G53" s="9">
        <v>43739</v>
      </c>
    </row>
    <row r="54" spans="1:7" ht="12.75">
      <c r="A54" s="7">
        <v>51</v>
      </c>
      <c r="B54" s="19" t="s">
        <v>143</v>
      </c>
      <c r="C54" s="20" t="s">
        <v>144</v>
      </c>
      <c r="D54" s="11" t="s">
        <v>145</v>
      </c>
      <c r="E54" s="16" t="s">
        <v>12</v>
      </c>
      <c r="F54" s="7">
        <v>0</v>
      </c>
      <c r="G54" s="9">
        <v>44105</v>
      </c>
    </row>
    <row r="55" spans="1:7" ht="12.75">
      <c r="A55" s="7">
        <v>52</v>
      </c>
      <c r="B55" s="10" t="s">
        <v>146</v>
      </c>
      <c r="C55" s="10" t="s">
        <v>147</v>
      </c>
      <c r="D55" s="11" t="s">
        <v>148</v>
      </c>
      <c r="E55" s="16" t="s">
        <v>12</v>
      </c>
      <c r="F55" s="7">
        <f>357-12</f>
        <v>345</v>
      </c>
      <c r="G55" s="9">
        <v>43739</v>
      </c>
    </row>
    <row r="56" spans="1:7" ht="12.75">
      <c r="A56" s="7">
        <v>53</v>
      </c>
      <c r="B56" s="19" t="s">
        <v>149</v>
      </c>
      <c r="C56" s="10" t="s">
        <v>150</v>
      </c>
      <c r="D56" s="11" t="s">
        <v>151</v>
      </c>
      <c r="E56" s="16" t="s">
        <v>12</v>
      </c>
      <c r="F56" s="7">
        <v>19</v>
      </c>
      <c r="G56" s="9">
        <v>43922</v>
      </c>
    </row>
    <row r="57" spans="1:7" ht="24">
      <c r="A57" s="7">
        <v>54</v>
      </c>
      <c r="B57" s="10" t="s">
        <v>152</v>
      </c>
      <c r="C57" s="15" t="s">
        <v>153</v>
      </c>
      <c r="D57" s="11" t="s">
        <v>154</v>
      </c>
      <c r="E57" s="7" t="s">
        <v>12</v>
      </c>
      <c r="F57" s="7">
        <f>106-4</f>
        <v>102</v>
      </c>
      <c r="G57" s="9">
        <v>43891</v>
      </c>
    </row>
    <row r="58" spans="1:7" ht="12.75">
      <c r="A58" s="7">
        <v>55</v>
      </c>
      <c r="B58" s="18" t="s">
        <v>155</v>
      </c>
      <c r="C58" s="10" t="s">
        <v>156</v>
      </c>
      <c r="D58" s="11" t="s">
        <v>157</v>
      </c>
      <c r="E58" s="7" t="s">
        <v>12</v>
      </c>
      <c r="F58" s="7">
        <f>26-3</f>
        <v>23</v>
      </c>
      <c r="G58" s="9">
        <v>43282</v>
      </c>
    </row>
    <row r="59" spans="1:7" ht="12.75">
      <c r="A59" s="7">
        <v>56</v>
      </c>
      <c r="B59" s="21" t="s">
        <v>158</v>
      </c>
      <c r="C59" s="10" t="s">
        <v>159</v>
      </c>
      <c r="D59" s="11" t="s">
        <v>160</v>
      </c>
      <c r="E59" s="7" t="s">
        <v>12</v>
      </c>
      <c r="F59" s="7">
        <v>78</v>
      </c>
      <c r="G59" s="9">
        <v>43678</v>
      </c>
    </row>
    <row r="60" spans="1:7" ht="12.75">
      <c r="A60" s="7">
        <v>57</v>
      </c>
      <c r="B60" s="18" t="s">
        <v>161</v>
      </c>
      <c r="C60" s="10" t="s">
        <v>159</v>
      </c>
      <c r="D60" s="11" t="s">
        <v>162</v>
      </c>
      <c r="E60" s="7" t="s">
        <v>12</v>
      </c>
      <c r="F60" s="7">
        <v>1</v>
      </c>
      <c r="G60" s="9">
        <v>43617</v>
      </c>
    </row>
    <row r="61" spans="1:7" ht="12.75">
      <c r="A61" s="7">
        <v>58</v>
      </c>
      <c r="B61" s="19" t="s">
        <v>163</v>
      </c>
      <c r="C61" s="10" t="s">
        <v>164</v>
      </c>
      <c r="D61" s="11" t="s">
        <v>165</v>
      </c>
      <c r="E61" s="7" t="s">
        <v>12</v>
      </c>
      <c r="F61" s="7">
        <f>113-15-0.5</f>
        <v>97.5</v>
      </c>
      <c r="G61" s="9">
        <v>44713</v>
      </c>
    </row>
    <row r="62" spans="1:7" ht="12.75">
      <c r="A62" s="7">
        <v>59</v>
      </c>
      <c r="B62" s="19" t="s">
        <v>166</v>
      </c>
      <c r="C62" s="19" t="s">
        <v>166</v>
      </c>
      <c r="D62" s="11" t="s">
        <v>167</v>
      </c>
      <c r="E62" s="7" t="s">
        <v>12</v>
      </c>
      <c r="F62" s="7">
        <v>0</v>
      </c>
      <c r="G62" s="9">
        <v>43983</v>
      </c>
    </row>
    <row r="63" spans="1:7" ht="12.75">
      <c r="A63" s="7">
        <v>60</v>
      </c>
      <c r="B63" s="22" t="s">
        <v>168</v>
      </c>
      <c r="C63" s="10" t="s">
        <v>169</v>
      </c>
      <c r="D63" s="11" t="s">
        <v>170</v>
      </c>
      <c r="E63" s="16" t="s">
        <v>171</v>
      </c>
      <c r="F63" s="7">
        <f>8-2</f>
        <v>6</v>
      </c>
      <c r="G63" s="9">
        <v>44136</v>
      </c>
    </row>
    <row r="64" spans="1:7" ht="12.75">
      <c r="A64" s="7">
        <v>61</v>
      </c>
      <c r="B64" s="22" t="s">
        <v>172</v>
      </c>
      <c r="C64" s="22" t="s">
        <v>172</v>
      </c>
      <c r="D64" s="11" t="s">
        <v>173</v>
      </c>
      <c r="E64" s="16" t="s">
        <v>12</v>
      </c>
      <c r="F64" s="7">
        <v>0</v>
      </c>
      <c r="G64" s="9">
        <v>43617</v>
      </c>
    </row>
    <row r="65" spans="1:7" ht="12.75">
      <c r="A65" s="7">
        <v>62</v>
      </c>
      <c r="B65" s="19" t="s">
        <v>174</v>
      </c>
      <c r="C65" s="19" t="s">
        <v>174</v>
      </c>
      <c r="D65" s="11" t="s">
        <v>175</v>
      </c>
      <c r="E65" s="7" t="s">
        <v>12</v>
      </c>
      <c r="F65" s="7">
        <v>50</v>
      </c>
      <c r="G65" s="9">
        <v>44378</v>
      </c>
    </row>
    <row r="66" spans="1:7" ht="12.75">
      <c r="A66" s="7">
        <v>63</v>
      </c>
      <c r="B66" s="22" t="s">
        <v>176</v>
      </c>
      <c r="C66" s="10" t="s">
        <v>177</v>
      </c>
      <c r="D66" s="11" t="s">
        <v>178</v>
      </c>
      <c r="E66" s="7" t="s">
        <v>12</v>
      </c>
      <c r="F66" s="7">
        <f>20-0.5</f>
        <v>19.5</v>
      </c>
      <c r="G66" s="9">
        <v>44378</v>
      </c>
    </row>
    <row r="67" spans="1:7" ht="12.75">
      <c r="A67" s="7">
        <v>64</v>
      </c>
      <c r="B67" s="21" t="s">
        <v>179</v>
      </c>
      <c r="C67" s="20" t="s">
        <v>180</v>
      </c>
      <c r="D67" s="11" t="s">
        <v>181</v>
      </c>
      <c r="E67" s="16" t="s">
        <v>12</v>
      </c>
      <c r="F67" s="7">
        <v>5</v>
      </c>
      <c r="G67" s="9">
        <v>44713</v>
      </c>
    </row>
    <row r="68" spans="1:7" ht="12.75">
      <c r="A68" s="7">
        <v>65</v>
      </c>
      <c r="B68" s="19" t="s">
        <v>182</v>
      </c>
      <c r="C68" s="19" t="s">
        <v>182</v>
      </c>
      <c r="D68" s="11" t="s">
        <v>183</v>
      </c>
      <c r="E68" s="7" t="s">
        <v>12</v>
      </c>
      <c r="F68" s="7">
        <f>180-20-10</f>
        <v>150</v>
      </c>
      <c r="G68" s="9">
        <v>43435</v>
      </c>
    </row>
    <row r="69" spans="1:7" ht="12.75">
      <c r="A69" s="7">
        <v>66</v>
      </c>
      <c r="B69" s="22" t="s">
        <v>184</v>
      </c>
      <c r="C69" s="10" t="s">
        <v>185</v>
      </c>
      <c r="D69" s="11" t="s">
        <v>186</v>
      </c>
      <c r="E69" s="7" t="s">
        <v>12</v>
      </c>
      <c r="F69" s="7">
        <v>2</v>
      </c>
      <c r="G69" s="9">
        <v>43435</v>
      </c>
    </row>
    <row r="70" spans="1:7" ht="12.75">
      <c r="A70" s="7">
        <v>67</v>
      </c>
      <c r="B70" s="22" t="s">
        <v>187</v>
      </c>
      <c r="C70" s="10" t="s">
        <v>188</v>
      </c>
      <c r="D70" s="11" t="s">
        <v>189</v>
      </c>
      <c r="E70" s="7" t="s">
        <v>12</v>
      </c>
      <c r="F70" s="7">
        <f>20-4-2-2</f>
        <v>12</v>
      </c>
      <c r="G70" s="9">
        <v>43922</v>
      </c>
    </row>
    <row r="71" spans="1:7" ht="12.75">
      <c r="A71" s="7">
        <v>68</v>
      </c>
      <c r="B71" s="22" t="s">
        <v>190</v>
      </c>
      <c r="C71" s="19" t="s">
        <v>191</v>
      </c>
      <c r="D71" s="11" t="s">
        <v>192</v>
      </c>
      <c r="E71" s="7" t="s">
        <v>12</v>
      </c>
      <c r="F71" s="7">
        <f>145-3-0.3-1</f>
        <v>140.7</v>
      </c>
      <c r="G71" s="9">
        <v>43586</v>
      </c>
    </row>
    <row r="72" spans="1:7" ht="12.75">
      <c r="A72" s="7">
        <v>69</v>
      </c>
      <c r="B72" s="19" t="s">
        <v>193</v>
      </c>
      <c r="C72" s="10" t="s">
        <v>193</v>
      </c>
      <c r="D72" s="11" t="s">
        <v>194</v>
      </c>
      <c r="E72" s="16" t="s">
        <v>12</v>
      </c>
      <c r="F72" s="7">
        <v>6</v>
      </c>
      <c r="G72" s="9">
        <v>44166</v>
      </c>
    </row>
    <row r="73" spans="1:7" ht="12.75">
      <c r="A73" s="7">
        <v>70</v>
      </c>
      <c r="B73" s="19" t="s">
        <v>195</v>
      </c>
      <c r="C73" s="10" t="s">
        <v>196</v>
      </c>
      <c r="D73" s="11" t="s">
        <v>197</v>
      </c>
      <c r="E73" s="7" t="s">
        <v>12</v>
      </c>
      <c r="F73" s="7">
        <f>82-3-2</f>
        <v>77</v>
      </c>
      <c r="G73" s="9">
        <v>44166</v>
      </c>
    </row>
    <row r="74" spans="1:7" ht="12.75">
      <c r="A74" s="7">
        <v>71</v>
      </c>
      <c r="B74" s="19" t="s">
        <v>198</v>
      </c>
      <c r="C74" s="10" t="s">
        <v>199</v>
      </c>
      <c r="D74" s="11" t="s">
        <v>200</v>
      </c>
      <c r="E74" s="7" t="s">
        <v>12</v>
      </c>
      <c r="F74" s="7">
        <f>2848-48-12</f>
        <v>2788</v>
      </c>
      <c r="G74" s="9">
        <v>43952</v>
      </c>
    </row>
    <row r="75" spans="1:7" ht="12.75">
      <c r="A75" s="7">
        <v>72</v>
      </c>
      <c r="B75" s="19" t="s">
        <v>201</v>
      </c>
      <c r="C75" s="19" t="s">
        <v>201</v>
      </c>
      <c r="D75" s="11" t="s">
        <v>202</v>
      </c>
      <c r="E75" s="7" t="s">
        <v>12</v>
      </c>
      <c r="F75" s="7">
        <v>7</v>
      </c>
      <c r="G75" s="9">
        <v>43647</v>
      </c>
    </row>
    <row r="76" spans="1:7" ht="12.75">
      <c r="A76" s="7">
        <v>73</v>
      </c>
      <c r="B76" s="10" t="s">
        <v>203</v>
      </c>
      <c r="C76" s="10" t="s">
        <v>203</v>
      </c>
      <c r="D76" s="11" t="s">
        <v>204</v>
      </c>
      <c r="E76" s="7" t="s">
        <v>12</v>
      </c>
      <c r="F76" s="7">
        <v>0.4</v>
      </c>
      <c r="G76" s="9">
        <v>44013</v>
      </c>
    </row>
    <row r="77" spans="1:7" ht="12.75">
      <c r="A77" s="7">
        <v>74</v>
      </c>
      <c r="B77" s="10" t="s">
        <v>205</v>
      </c>
      <c r="C77" s="10" t="s">
        <v>206</v>
      </c>
      <c r="D77" s="11" t="s">
        <v>207</v>
      </c>
      <c r="E77" s="7" t="s">
        <v>12</v>
      </c>
      <c r="F77" s="7">
        <v>60</v>
      </c>
      <c r="G77" s="9">
        <v>43435</v>
      </c>
    </row>
    <row r="78" spans="1:7" ht="12.75">
      <c r="A78" s="7">
        <v>75</v>
      </c>
      <c r="B78" s="10" t="s">
        <v>208</v>
      </c>
      <c r="C78" s="10" t="s">
        <v>206</v>
      </c>
      <c r="D78" s="11" t="s">
        <v>209</v>
      </c>
      <c r="E78" s="7" t="s">
        <v>12</v>
      </c>
      <c r="F78" s="7">
        <v>30</v>
      </c>
      <c r="G78" s="9">
        <v>43770</v>
      </c>
    </row>
    <row r="79" spans="1:7" ht="12.75">
      <c r="A79" s="7">
        <v>76</v>
      </c>
      <c r="B79" s="12" t="s">
        <v>210</v>
      </c>
      <c r="C79" s="10" t="s">
        <v>211</v>
      </c>
      <c r="D79" s="11" t="s">
        <v>212</v>
      </c>
      <c r="E79" s="7" t="s">
        <v>12</v>
      </c>
      <c r="F79" s="7">
        <v>1</v>
      </c>
      <c r="G79" s="9">
        <v>43466</v>
      </c>
    </row>
    <row r="80" spans="1:7" ht="12.75">
      <c r="A80" s="7">
        <v>77</v>
      </c>
      <c r="B80" s="13" t="s">
        <v>213</v>
      </c>
      <c r="C80" s="10" t="s">
        <v>213</v>
      </c>
      <c r="D80" s="11" t="s">
        <v>214</v>
      </c>
      <c r="E80" s="16" t="s">
        <v>12</v>
      </c>
      <c r="F80" s="7">
        <v>0</v>
      </c>
      <c r="G80" s="9">
        <v>43922</v>
      </c>
    </row>
    <row r="81" spans="1:7" ht="24">
      <c r="A81" s="7">
        <v>78</v>
      </c>
      <c r="B81" s="12" t="s">
        <v>215</v>
      </c>
      <c r="C81" s="10" t="s">
        <v>216</v>
      </c>
      <c r="D81" s="11" t="s">
        <v>217</v>
      </c>
      <c r="E81" s="7" t="s">
        <v>12</v>
      </c>
      <c r="F81" s="7">
        <f>93-5</f>
        <v>88</v>
      </c>
      <c r="G81" s="9">
        <v>43983</v>
      </c>
    </row>
    <row r="82" spans="1:7" ht="12.75">
      <c r="A82" s="7">
        <v>79</v>
      </c>
      <c r="B82" s="12" t="s">
        <v>218</v>
      </c>
      <c r="C82" s="12" t="s">
        <v>218</v>
      </c>
      <c r="D82" s="11" t="s">
        <v>219</v>
      </c>
      <c r="E82" s="7" t="s">
        <v>12</v>
      </c>
      <c r="F82" s="7">
        <v>0</v>
      </c>
      <c r="G82" s="9">
        <v>43617</v>
      </c>
    </row>
    <row r="83" spans="1:7" ht="12.75">
      <c r="A83" s="7">
        <v>80</v>
      </c>
      <c r="B83" s="10" t="s">
        <v>220</v>
      </c>
      <c r="C83" s="10" t="s">
        <v>221</v>
      </c>
      <c r="D83" s="11" t="s">
        <v>222</v>
      </c>
      <c r="E83" s="7" t="s">
        <v>12</v>
      </c>
      <c r="F83" s="7">
        <f>7-1-1</f>
        <v>5</v>
      </c>
      <c r="G83" s="9">
        <v>43983</v>
      </c>
    </row>
    <row r="84" spans="1:7" ht="12.75">
      <c r="A84" s="7">
        <v>81</v>
      </c>
      <c r="B84" s="12" t="s">
        <v>223</v>
      </c>
      <c r="C84" s="12" t="s">
        <v>224</v>
      </c>
      <c r="D84" s="11" t="s">
        <v>225</v>
      </c>
      <c r="E84" s="7" t="s">
        <v>12</v>
      </c>
      <c r="F84" s="7">
        <v>2</v>
      </c>
      <c r="G84" s="9">
        <v>43586</v>
      </c>
    </row>
    <row r="85" spans="1:7" ht="12.75">
      <c r="A85" s="7">
        <v>82</v>
      </c>
      <c r="B85" s="13" t="s">
        <v>226</v>
      </c>
      <c r="C85" s="13" t="s">
        <v>226</v>
      </c>
      <c r="D85" s="11" t="s">
        <v>227</v>
      </c>
      <c r="E85" s="7" t="s">
        <v>12</v>
      </c>
      <c r="F85" s="7">
        <v>6</v>
      </c>
      <c r="G85" s="9">
        <v>44075</v>
      </c>
    </row>
    <row r="86" spans="1:7" ht="12.75">
      <c r="A86" s="7">
        <v>83</v>
      </c>
      <c r="B86" s="10" t="s">
        <v>228</v>
      </c>
      <c r="C86" s="10" t="s">
        <v>229</v>
      </c>
      <c r="D86" s="11" t="s">
        <v>230</v>
      </c>
      <c r="E86" s="16" t="s">
        <v>12</v>
      </c>
      <c r="F86" s="7">
        <v>4.2</v>
      </c>
      <c r="G86" s="9">
        <v>44105</v>
      </c>
    </row>
    <row r="87" spans="1:7" ht="12.75">
      <c r="A87" s="7">
        <v>84</v>
      </c>
      <c r="B87" s="10" t="s">
        <v>231</v>
      </c>
      <c r="C87" s="10" t="s">
        <v>43</v>
      </c>
      <c r="D87" s="11" t="s">
        <v>232</v>
      </c>
      <c r="E87" s="16" t="s">
        <v>171</v>
      </c>
      <c r="F87" s="7">
        <v>4</v>
      </c>
      <c r="G87" s="9">
        <v>44287</v>
      </c>
    </row>
    <row r="88" spans="1:7" ht="12.75">
      <c r="A88" s="7">
        <v>85</v>
      </c>
      <c r="B88" s="12" t="s">
        <v>233</v>
      </c>
      <c r="C88" s="12" t="s">
        <v>234</v>
      </c>
      <c r="D88" s="11" t="s">
        <v>235</v>
      </c>
      <c r="E88" s="7" t="s">
        <v>12</v>
      </c>
      <c r="F88" s="7">
        <f>36-1-0.5</f>
        <v>34.5</v>
      </c>
      <c r="G88" s="9">
        <v>44105</v>
      </c>
    </row>
    <row r="89" spans="1:7" ht="24">
      <c r="A89" s="7">
        <v>86</v>
      </c>
      <c r="B89" s="18" t="s">
        <v>236</v>
      </c>
      <c r="C89" s="10" t="s">
        <v>237</v>
      </c>
      <c r="D89" s="11" t="s">
        <v>238</v>
      </c>
      <c r="E89" s="7" t="s">
        <v>12</v>
      </c>
      <c r="F89" s="7">
        <f>31-1</f>
        <v>30</v>
      </c>
      <c r="G89" s="9">
        <v>43952</v>
      </c>
    </row>
    <row r="90" spans="1:7" ht="12.75">
      <c r="A90" s="7">
        <v>87</v>
      </c>
      <c r="B90" s="18" t="s">
        <v>239</v>
      </c>
      <c r="C90" s="12" t="s">
        <v>239</v>
      </c>
      <c r="D90" s="11" t="s">
        <v>240</v>
      </c>
      <c r="E90" s="7" t="s">
        <v>12</v>
      </c>
      <c r="F90" s="7">
        <f>23-2</f>
        <v>21</v>
      </c>
      <c r="G90" s="9">
        <v>44409</v>
      </c>
    </row>
    <row r="91" spans="1:7" ht="12.75">
      <c r="A91" s="7">
        <v>88</v>
      </c>
      <c r="B91" s="21" t="s">
        <v>241</v>
      </c>
      <c r="C91" s="10" t="s">
        <v>242</v>
      </c>
      <c r="D91" s="11" t="s">
        <v>243</v>
      </c>
      <c r="E91" s="7" t="s">
        <v>244</v>
      </c>
      <c r="F91" s="7">
        <f>11-2</f>
        <v>9</v>
      </c>
      <c r="G91" s="9">
        <v>44287</v>
      </c>
    </row>
    <row r="92" spans="1:7" ht="12.75">
      <c r="A92" s="7">
        <v>89</v>
      </c>
      <c r="B92" s="18" t="s">
        <v>245</v>
      </c>
      <c r="C92" s="10" t="s">
        <v>246</v>
      </c>
      <c r="D92" s="11" t="s">
        <v>247</v>
      </c>
      <c r="E92" s="7" t="s">
        <v>12</v>
      </c>
      <c r="F92" s="7">
        <v>18</v>
      </c>
      <c r="G92" s="9">
        <v>43405</v>
      </c>
    </row>
    <row r="93" spans="1:7" ht="24">
      <c r="A93" s="7">
        <v>90</v>
      </c>
      <c r="B93" s="18" t="s">
        <v>248</v>
      </c>
      <c r="C93" s="10" t="s">
        <v>249</v>
      </c>
      <c r="D93" s="11" t="s">
        <v>250</v>
      </c>
      <c r="E93" s="7" t="s">
        <v>12</v>
      </c>
      <c r="F93" s="7">
        <v>1</v>
      </c>
      <c r="G93" s="9">
        <v>43586</v>
      </c>
    </row>
    <row r="94" spans="1:7" ht="57.75">
      <c r="A94" s="7">
        <v>91</v>
      </c>
      <c r="B94" s="12" t="s">
        <v>251</v>
      </c>
      <c r="C94" s="23" t="s">
        <v>252</v>
      </c>
      <c r="D94" s="11" t="s">
        <v>253</v>
      </c>
      <c r="E94" s="7" t="s">
        <v>12</v>
      </c>
      <c r="F94" s="7">
        <f>83-7</f>
        <v>76</v>
      </c>
      <c r="G94" s="9">
        <v>43709</v>
      </c>
    </row>
    <row r="95" spans="1:7" ht="12.75">
      <c r="A95" s="7">
        <v>92</v>
      </c>
      <c r="B95" s="10" t="s">
        <v>254</v>
      </c>
      <c r="C95" s="10" t="s">
        <v>255</v>
      </c>
      <c r="D95" s="11" t="s">
        <v>256</v>
      </c>
      <c r="E95" s="7" t="s">
        <v>12</v>
      </c>
      <c r="F95" s="7">
        <v>24</v>
      </c>
      <c r="G95" s="9">
        <v>44105</v>
      </c>
    </row>
    <row r="96" spans="1:7" ht="24">
      <c r="A96" s="7">
        <v>93</v>
      </c>
      <c r="B96" s="10" t="s">
        <v>257</v>
      </c>
      <c r="C96" s="10" t="s">
        <v>258</v>
      </c>
      <c r="D96" s="11" t="s">
        <v>259</v>
      </c>
      <c r="E96" s="7" t="s">
        <v>12</v>
      </c>
      <c r="F96" s="7">
        <v>200</v>
      </c>
      <c r="G96" s="9">
        <v>43556</v>
      </c>
    </row>
    <row r="97" spans="1:7" ht="24">
      <c r="A97" s="7">
        <v>94</v>
      </c>
      <c r="B97" s="10" t="s">
        <v>260</v>
      </c>
      <c r="C97" s="10" t="s">
        <v>261</v>
      </c>
      <c r="D97" s="11" t="s">
        <v>262</v>
      </c>
      <c r="E97" s="7" t="s">
        <v>12</v>
      </c>
      <c r="F97" s="7">
        <f>152-48</f>
        <v>104</v>
      </c>
      <c r="G97" s="9">
        <v>44562</v>
      </c>
    </row>
    <row r="98" spans="1:7" ht="12.75">
      <c r="A98" s="7">
        <v>95</v>
      </c>
      <c r="B98" s="10" t="s">
        <v>263</v>
      </c>
      <c r="C98" s="10" t="s">
        <v>264</v>
      </c>
      <c r="D98" s="11" t="s">
        <v>265</v>
      </c>
      <c r="E98" s="7" t="s">
        <v>12</v>
      </c>
      <c r="F98" s="7">
        <f>1445-10</f>
        <v>1435</v>
      </c>
      <c r="G98" s="9">
        <v>44682</v>
      </c>
    </row>
    <row r="99" spans="1:7" ht="12.75">
      <c r="A99" s="7">
        <v>96</v>
      </c>
      <c r="B99" s="10" t="s">
        <v>266</v>
      </c>
      <c r="C99" s="10" t="s">
        <v>267</v>
      </c>
      <c r="D99" s="11" t="s">
        <v>268</v>
      </c>
      <c r="E99" s="7" t="s">
        <v>12</v>
      </c>
      <c r="F99" s="7">
        <v>53</v>
      </c>
      <c r="G99" s="9">
        <v>44044</v>
      </c>
    </row>
    <row r="100" spans="1:7" ht="12.75">
      <c r="A100" s="7">
        <v>97</v>
      </c>
      <c r="B100" s="12" t="s">
        <v>269</v>
      </c>
      <c r="C100" s="10" t="s">
        <v>270</v>
      </c>
      <c r="D100" s="11" t="s">
        <v>271</v>
      </c>
      <c r="E100" s="7" t="s">
        <v>12</v>
      </c>
      <c r="F100" s="7">
        <f>7-3</f>
        <v>4</v>
      </c>
      <c r="G100" s="9">
        <v>43525</v>
      </c>
    </row>
    <row r="101" spans="1:7" ht="12.75">
      <c r="A101" s="7">
        <v>98</v>
      </c>
      <c r="B101" s="8" t="s">
        <v>272</v>
      </c>
      <c r="C101" s="10" t="s">
        <v>273</v>
      </c>
      <c r="D101" s="11" t="s">
        <v>274</v>
      </c>
      <c r="E101" s="7" t="s">
        <v>12</v>
      </c>
      <c r="F101" s="7">
        <f>30-3</f>
        <v>27</v>
      </c>
      <c r="G101" s="9">
        <v>43586</v>
      </c>
    </row>
    <row r="102" spans="1:7" ht="12.75">
      <c r="A102" s="7">
        <v>99</v>
      </c>
      <c r="B102" s="10" t="s">
        <v>275</v>
      </c>
      <c r="C102" s="10" t="s">
        <v>276</v>
      </c>
      <c r="D102" s="11" t="s">
        <v>277</v>
      </c>
      <c r="E102" s="7" t="s">
        <v>12</v>
      </c>
      <c r="F102" s="7">
        <f>720-80</f>
        <v>640</v>
      </c>
      <c r="G102" s="9">
        <v>43556</v>
      </c>
    </row>
    <row r="103" spans="1:7" ht="24">
      <c r="A103" s="7">
        <v>100</v>
      </c>
      <c r="B103" s="10" t="s">
        <v>278</v>
      </c>
      <c r="C103" s="10" t="s">
        <v>279</v>
      </c>
      <c r="D103" s="11" t="s">
        <v>280</v>
      </c>
      <c r="E103" s="7" t="s">
        <v>12</v>
      </c>
      <c r="F103" s="7">
        <v>6</v>
      </c>
      <c r="G103" s="9">
        <v>44044</v>
      </c>
    </row>
    <row r="104" spans="1:7" ht="12.75">
      <c r="A104" s="7">
        <v>101</v>
      </c>
      <c r="B104" s="12" t="s">
        <v>281</v>
      </c>
      <c r="C104" s="10" t="s">
        <v>282</v>
      </c>
      <c r="D104" s="11" t="s">
        <v>283</v>
      </c>
      <c r="E104" s="16" t="s">
        <v>12</v>
      </c>
      <c r="F104" s="7">
        <f>62-2</f>
        <v>60</v>
      </c>
      <c r="G104" s="9">
        <v>43586</v>
      </c>
    </row>
    <row r="105" spans="1:7" ht="12.75">
      <c r="A105" s="7">
        <v>102</v>
      </c>
      <c r="B105" s="8" t="s">
        <v>284</v>
      </c>
      <c r="C105" s="10" t="s">
        <v>285</v>
      </c>
      <c r="D105" s="11" t="s">
        <v>286</v>
      </c>
      <c r="E105" s="16" t="s">
        <v>12</v>
      </c>
      <c r="F105" s="7">
        <v>0.4</v>
      </c>
      <c r="G105" s="9">
        <v>43952</v>
      </c>
    </row>
    <row r="106" spans="1:7" ht="12.75">
      <c r="A106" s="7">
        <v>103</v>
      </c>
      <c r="B106" s="8" t="s">
        <v>287</v>
      </c>
      <c r="C106" s="10" t="s">
        <v>288</v>
      </c>
      <c r="D106" s="11" t="s">
        <v>289</v>
      </c>
      <c r="E106" s="7" t="s">
        <v>12</v>
      </c>
      <c r="F106" s="7">
        <f>364-60</f>
        <v>304</v>
      </c>
      <c r="G106" s="9">
        <v>43525</v>
      </c>
    </row>
    <row r="107" spans="1:7" ht="24">
      <c r="A107" s="7">
        <v>104</v>
      </c>
      <c r="B107" s="8" t="s">
        <v>290</v>
      </c>
      <c r="C107" s="10" t="s">
        <v>291</v>
      </c>
      <c r="D107" s="11" t="s">
        <v>292</v>
      </c>
      <c r="E107" s="16" t="s">
        <v>12</v>
      </c>
      <c r="F107" s="7">
        <v>1</v>
      </c>
      <c r="G107" s="9">
        <v>43525</v>
      </c>
    </row>
    <row r="108" spans="1:7" ht="12.75">
      <c r="A108" s="7">
        <v>105</v>
      </c>
      <c r="B108" s="8" t="s">
        <v>293</v>
      </c>
      <c r="C108" s="8" t="s">
        <v>293</v>
      </c>
      <c r="D108" s="11" t="s">
        <v>294</v>
      </c>
      <c r="E108" s="7" t="s">
        <v>12</v>
      </c>
      <c r="F108" s="7">
        <f>224-60</f>
        <v>164</v>
      </c>
      <c r="G108" s="9">
        <v>44075</v>
      </c>
    </row>
    <row r="109" spans="1:7" ht="12.75">
      <c r="A109" s="7">
        <v>106</v>
      </c>
      <c r="B109" s="8" t="s">
        <v>295</v>
      </c>
      <c r="C109" s="20" t="s">
        <v>296</v>
      </c>
      <c r="D109" s="11" t="s">
        <v>297</v>
      </c>
      <c r="E109" s="16" t="s">
        <v>12</v>
      </c>
      <c r="F109" s="7">
        <v>1</v>
      </c>
      <c r="G109" s="9">
        <v>43983</v>
      </c>
    </row>
    <row r="110" spans="1:7" ht="12.75">
      <c r="A110" s="7">
        <v>107</v>
      </c>
      <c r="B110" s="10" t="s">
        <v>298</v>
      </c>
      <c r="C110" s="10" t="s">
        <v>143</v>
      </c>
      <c r="D110" s="11" t="s">
        <v>299</v>
      </c>
      <c r="E110" s="7" t="s">
        <v>12</v>
      </c>
      <c r="F110" s="7">
        <v>0</v>
      </c>
      <c r="G110" s="9">
        <v>43922</v>
      </c>
    </row>
    <row r="111" spans="1:7" ht="12.75">
      <c r="A111" s="7">
        <v>108</v>
      </c>
      <c r="B111" s="8" t="s">
        <v>300</v>
      </c>
      <c r="C111" s="8" t="s">
        <v>300</v>
      </c>
      <c r="D111" s="11" t="s">
        <v>301</v>
      </c>
      <c r="E111" s="7" t="s">
        <v>12</v>
      </c>
      <c r="F111" s="7">
        <f>145-5</f>
        <v>140</v>
      </c>
      <c r="G111" s="9">
        <v>43617</v>
      </c>
    </row>
    <row r="112" spans="1:7" ht="12.75">
      <c r="A112" s="7">
        <v>109</v>
      </c>
      <c r="B112" s="13" t="s">
        <v>302</v>
      </c>
      <c r="C112" s="20" t="s">
        <v>303</v>
      </c>
      <c r="D112" s="11" t="s">
        <v>304</v>
      </c>
      <c r="E112" s="7" t="s">
        <v>12</v>
      </c>
      <c r="F112" s="7">
        <f>30-20</f>
        <v>10</v>
      </c>
      <c r="G112" s="9">
        <v>44013</v>
      </c>
    </row>
    <row r="113" spans="1:7" ht="24">
      <c r="A113" s="7">
        <v>110</v>
      </c>
      <c r="B113" s="12" t="s">
        <v>305</v>
      </c>
      <c r="C113" s="12" t="s">
        <v>306</v>
      </c>
      <c r="D113" s="11" t="s">
        <v>307</v>
      </c>
      <c r="E113" s="7" t="s">
        <v>12</v>
      </c>
      <c r="F113" s="24">
        <v>0</v>
      </c>
      <c r="G113" s="9">
        <v>44621</v>
      </c>
    </row>
    <row r="114" spans="1:7" ht="12.75">
      <c r="A114" s="7">
        <v>111</v>
      </c>
      <c r="B114" s="10" t="s">
        <v>308</v>
      </c>
      <c r="C114" s="10" t="s">
        <v>308</v>
      </c>
      <c r="D114" s="11" t="s">
        <v>309</v>
      </c>
      <c r="E114" s="7" t="s">
        <v>12</v>
      </c>
      <c r="F114" s="7">
        <f>30</f>
        <v>30</v>
      </c>
      <c r="G114" s="9">
        <v>44013</v>
      </c>
    </row>
    <row r="115" spans="1:7" ht="12.75">
      <c r="A115" s="7">
        <v>112</v>
      </c>
      <c r="B115" s="13" t="s">
        <v>310</v>
      </c>
      <c r="C115" s="10" t="s">
        <v>311</v>
      </c>
      <c r="D115" s="11" t="s">
        <v>312</v>
      </c>
      <c r="E115" s="7" t="s">
        <v>12</v>
      </c>
      <c r="F115" s="7">
        <f>80-20</f>
        <v>60</v>
      </c>
      <c r="G115" s="9">
        <v>43647</v>
      </c>
    </row>
    <row r="116" spans="1:7" ht="12.75">
      <c r="A116" s="7">
        <v>113</v>
      </c>
      <c r="B116" s="8" t="s">
        <v>313</v>
      </c>
      <c r="C116" s="8" t="s">
        <v>314</v>
      </c>
      <c r="D116" s="11" t="s">
        <v>315</v>
      </c>
      <c r="E116" s="7" t="s">
        <v>12</v>
      </c>
      <c r="F116" s="7">
        <f>142.6-5-2</f>
        <v>135.6</v>
      </c>
      <c r="G116" s="9">
        <v>43952</v>
      </c>
    </row>
    <row r="117" spans="1:7" ht="12.75">
      <c r="A117" s="7">
        <v>114</v>
      </c>
      <c r="B117" s="13" t="s">
        <v>316</v>
      </c>
      <c r="C117" s="14" t="s">
        <v>317</v>
      </c>
      <c r="D117" s="11" t="s">
        <v>318</v>
      </c>
      <c r="E117" s="7" t="s">
        <v>12</v>
      </c>
      <c r="F117" s="7">
        <v>3</v>
      </c>
      <c r="G117" s="9">
        <v>43678</v>
      </c>
    </row>
    <row r="118" spans="1:7" ht="12.75">
      <c r="A118" s="7">
        <v>115</v>
      </c>
      <c r="B118" s="12" t="s">
        <v>319</v>
      </c>
      <c r="C118" s="12" t="s">
        <v>319</v>
      </c>
      <c r="D118" s="11" t="s">
        <v>320</v>
      </c>
      <c r="E118" s="16" t="s">
        <v>12</v>
      </c>
      <c r="F118" s="24">
        <v>3</v>
      </c>
      <c r="G118" s="9">
        <v>44013</v>
      </c>
    </row>
    <row r="119" spans="1:7" ht="12.75">
      <c r="A119" s="7">
        <v>116</v>
      </c>
      <c r="B119" s="12" t="s">
        <v>321</v>
      </c>
      <c r="C119" s="10" t="s">
        <v>322</v>
      </c>
      <c r="D119" s="20" t="s">
        <v>323</v>
      </c>
      <c r="E119" s="16" t="s">
        <v>12</v>
      </c>
      <c r="F119" s="24">
        <f>7-2</f>
        <v>5</v>
      </c>
      <c r="G119" s="9">
        <v>44044</v>
      </c>
    </row>
    <row r="120" spans="1:13" ht="32.25" customHeight="1">
      <c r="A120" s="3" t="s">
        <v>324</v>
      </c>
      <c r="B120" s="3"/>
      <c r="C120" s="3"/>
      <c r="D120" s="3"/>
      <c r="E120" s="3"/>
      <c r="F120" s="3"/>
      <c r="G120" s="3"/>
      <c r="H120" s="25"/>
      <c r="I120" s="25"/>
      <c r="J120" s="25"/>
      <c r="K120" s="25"/>
      <c r="L120" s="25"/>
      <c r="M120" s="25"/>
    </row>
    <row r="121" spans="1:9" s="6" customFormat="1" ht="24" customHeight="1">
      <c r="A121" s="5" t="s">
        <v>2</v>
      </c>
      <c r="B121" s="5" t="s">
        <v>325</v>
      </c>
      <c r="C121" s="5"/>
      <c r="D121" s="5"/>
      <c r="E121" s="5" t="s">
        <v>6</v>
      </c>
      <c r="F121" s="5" t="s">
        <v>7</v>
      </c>
      <c r="G121" s="5" t="s">
        <v>8</v>
      </c>
      <c r="H121" s="26"/>
      <c r="I121" s="26"/>
    </row>
    <row r="122" spans="1:9" ht="17.25" customHeight="1">
      <c r="A122" s="24">
        <v>1</v>
      </c>
      <c r="B122" s="8" t="s">
        <v>326</v>
      </c>
      <c r="C122" s="8"/>
      <c r="D122" s="8"/>
      <c r="E122" s="7" t="s">
        <v>12</v>
      </c>
      <c r="F122" s="24">
        <v>80</v>
      </c>
      <c r="G122" s="9">
        <v>43922</v>
      </c>
      <c r="H122" s="25"/>
      <c r="I122" s="25"/>
    </row>
    <row r="123" spans="1:9" ht="17.25">
      <c r="A123" s="24">
        <v>2</v>
      </c>
      <c r="B123" s="27" t="s">
        <v>327</v>
      </c>
      <c r="C123" s="27"/>
      <c r="D123" s="27"/>
      <c r="E123" s="7" t="s">
        <v>12</v>
      </c>
      <c r="F123" s="24">
        <v>105</v>
      </c>
      <c r="G123" s="9" t="s">
        <v>328</v>
      </c>
      <c r="H123" s="25"/>
      <c r="I123" s="25"/>
    </row>
    <row r="124" spans="1:9" ht="17.25" customHeight="1">
      <c r="A124" s="24">
        <v>3</v>
      </c>
      <c r="B124" s="8" t="s">
        <v>329</v>
      </c>
      <c r="C124" s="8"/>
      <c r="D124" s="8"/>
      <c r="E124" s="7" t="s">
        <v>12</v>
      </c>
      <c r="F124" s="24">
        <v>13124</v>
      </c>
      <c r="G124" s="9" t="s">
        <v>328</v>
      </c>
      <c r="H124" s="25"/>
      <c r="I124" s="25"/>
    </row>
    <row r="125" spans="1:9" ht="17.25" customHeight="1">
      <c r="A125" s="24">
        <v>4</v>
      </c>
      <c r="B125" s="8" t="s">
        <v>330</v>
      </c>
      <c r="C125" s="8"/>
      <c r="D125" s="8"/>
      <c r="E125" s="7" t="s">
        <v>12</v>
      </c>
      <c r="F125" s="24">
        <v>605</v>
      </c>
      <c r="G125" s="24" t="s">
        <v>328</v>
      </c>
      <c r="H125" s="25"/>
      <c r="I125" s="25"/>
    </row>
    <row r="126" spans="1:9" ht="17.25" customHeight="1">
      <c r="A126" s="24">
        <v>5</v>
      </c>
      <c r="B126" s="10" t="s">
        <v>331</v>
      </c>
      <c r="C126" s="10"/>
      <c r="D126" s="10"/>
      <c r="E126" s="7" t="s">
        <v>12</v>
      </c>
      <c r="F126" s="24">
        <v>2</v>
      </c>
      <c r="G126" s="9">
        <v>43313</v>
      </c>
      <c r="H126" s="25"/>
      <c r="I126" s="25"/>
    </row>
    <row r="127" spans="1:9" ht="17.25" customHeight="1">
      <c r="A127" s="24">
        <v>6</v>
      </c>
      <c r="B127" s="10" t="s">
        <v>332</v>
      </c>
      <c r="C127" s="10"/>
      <c r="D127" s="10"/>
      <c r="E127" s="7" t="s">
        <v>12</v>
      </c>
      <c r="F127" s="24">
        <v>0</v>
      </c>
      <c r="G127" s="9">
        <v>43617</v>
      </c>
      <c r="H127" s="25"/>
      <c r="I127" s="25"/>
    </row>
    <row r="128" spans="1:9" ht="17.25" customHeight="1">
      <c r="A128" s="24">
        <v>7</v>
      </c>
      <c r="B128" s="10" t="s">
        <v>333</v>
      </c>
      <c r="C128" s="10"/>
      <c r="D128" s="10"/>
      <c r="E128" s="7" t="s">
        <v>12</v>
      </c>
      <c r="F128" s="24">
        <v>0</v>
      </c>
      <c r="G128" s="9">
        <v>43922</v>
      </c>
      <c r="H128" s="25"/>
      <c r="I128" s="25"/>
    </row>
    <row r="129" spans="1:9" ht="17.25" customHeight="1">
      <c r="A129" s="24">
        <v>8</v>
      </c>
      <c r="B129" s="10" t="s">
        <v>334</v>
      </c>
      <c r="C129" s="10"/>
      <c r="D129" s="10"/>
      <c r="E129" s="28" t="s">
        <v>12</v>
      </c>
      <c r="F129" s="24">
        <v>0</v>
      </c>
      <c r="G129" s="9">
        <v>43922</v>
      </c>
      <c r="H129" s="25"/>
      <c r="I129" s="25"/>
    </row>
    <row r="130" spans="1:9" ht="17.25" customHeight="1">
      <c r="A130" s="24">
        <v>9</v>
      </c>
      <c r="B130" s="10" t="s">
        <v>335</v>
      </c>
      <c r="C130" s="10"/>
      <c r="D130" s="10"/>
      <c r="E130" s="7" t="s">
        <v>12</v>
      </c>
      <c r="F130" s="24">
        <v>0</v>
      </c>
      <c r="G130" s="9">
        <v>43617</v>
      </c>
      <c r="H130" s="25"/>
      <c r="I130" s="25"/>
    </row>
    <row r="131" spans="1:9" ht="17.25" customHeight="1">
      <c r="A131" s="24">
        <v>10</v>
      </c>
      <c r="B131" s="10" t="s">
        <v>336</v>
      </c>
      <c r="C131" s="10"/>
      <c r="D131" s="10"/>
      <c r="E131" s="7" t="s">
        <v>12</v>
      </c>
      <c r="F131" s="24">
        <v>0</v>
      </c>
      <c r="G131" s="9">
        <v>43922</v>
      </c>
      <c r="H131" s="25"/>
      <c r="I131" s="25"/>
    </row>
    <row r="132" spans="1:9" ht="17.25" customHeight="1">
      <c r="A132" s="24">
        <v>11</v>
      </c>
      <c r="B132" s="8" t="s">
        <v>337</v>
      </c>
      <c r="C132" s="8"/>
      <c r="D132" s="8"/>
      <c r="E132" s="7" t="s">
        <v>12</v>
      </c>
      <c r="F132" s="24">
        <v>80</v>
      </c>
      <c r="G132" s="9">
        <v>44348</v>
      </c>
      <c r="H132" s="25"/>
      <c r="I132" s="25"/>
    </row>
    <row r="133" spans="1:9" ht="17.25" customHeight="1">
      <c r="A133" s="24">
        <v>12</v>
      </c>
      <c r="B133" s="8" t="s">
        <v>338</v>
      </c>
      <c r="C133" s="8"/>
      <c r="D133" s="8"/>
      <c r="E133" s="7" t="s">
        <v>12</v>
      </c>
      <c r="F133" s="24">
        <v>80</v>
      </c>
      <c r="G133" s="9">
        <v>44409</v>
      </c>
      <c r="H133" s="25"/>
      <c r="I133" s="25"/>
    </row>
    <row r="134" spans="1:9" ht="17.25" customHeight="1">
      <c r="A134" s="24">
        <v>13</v>
      </c>
      <c r="B134" s="8" t="s">
        <v>339</v>
      </c>
      <c r="C134" s="8"/>
      <c r="D134" s="8"/>
      <c r="E134" s="7" t="s">
        <v>12</v>
      </c>
      <c r="F134" s="24">
        <v>80</v>
      </c>
      <c r="G134" s="9">
        <v>43435</v>
      </c>
      <c r="H134" s="25"/>
      <c r="I134" s="25"/>
    </row>
    <row r="135" spans="1:9" ht="17.25" customHeight="1">
      <c r="A135" s="24">
        <v>14</v>
      </c>
      <c r="B135" s="8" t="s">
        <v>340</v>
      </c>
      <c r="C135" s="8"/>
      <c r="D135" s="8"/>
      <c r="E135" s="7" t="s">
        <v>12</v>
      </c>
      <c r="F135" s="24">
        <v>5000</v>
      </c>
      <c r="G135" s="9">
        <v>43742</v>
      </c>
      <c r="H135" s="25"/>
      <c r="I135" s="25"/>
    </row>
    <row r="136" spans="1:9" ht="17.25" customHeight="1">
      <c r="A136" s="24">
        <v>15</v>
      </c>
      <c r="B136" s="8" t="s">
        <v>341</v>
      </c>
      <c r="C136" s="8"/>
      <c r="D136" s="8"/>
      <c r="E136" s="7" t="s">
        <v>12</v>
      </c>
      <c r="F136" s="24">
        <v>2</v>
      </c>
      <c r="G136" s="9">
        <v>44348</v>
      </c>
      <c r="H136" s="25"/>
      <c r="I136" s="25"/>
    </row>
    <row r="137" spans="1:9" ht="17.25" customHeight="1">
      <c r="A137" s="24">
        <v>16</v>
      </c>
      <c r="B137" s="8" t="s">
        <v>342</v>
      </c>
      <c r="C137" s="8"/>
      <c r="D137" s="8"/>
      <c r="E137" s="7" t="s">
        <v>12</v>
      </c>
      <c r="F137" s="24">
        <v>3</v>
      </c>
      <c r="G137" s="9">
        <v>44348</v>
      </c>
      <c r="H137" s="25"/>
      <c r="I137" s="25"/>
    </row>
    <row r="138" spans="1:9" ht="17.25" customHeight="1">
      <c r="A138" s="24">
        <v>17</v>
      </c>
      <c r="B138" s="29" t="s">
        <v>343</v>
      </c>
      <c r="C138" s="29"/>
      <c r="D138" s="29"/>
      <c r="E138" s="16" t="s">
        <v>171</v>
      </c>
      <c r="F138" s="24">
        <v>2</v>
      </c>
      <c r="G138" s="9">
        <v>43556</v>
      </c>
      <c r="H138" s="25"/>
      <c r="I138" s="25"/>
    </row>
    <row r="139" spans="1:9" ht="17.25" customHeight="1">
      <c r="A139" s="24">
        <v>18</v>
      </c>
      <c r="B139" s="29" t="s">
        <v>344</v>
      </c>
      <c r="C139" s="29"/>
      <c r="D139" s="29"/>
      <c r="E139" s="16" t="s">
        <v>171</v>
      </c>
      <c r="F139" s="24">
        <v>3</v>
      </c>
      <c r="G139" s="9">
        <v>43556</v>
      </c>
      <c r="H139" s="25"/>
      <c r="I139" s="25"/>
    </row>
    <row r="140" spans="1:9" ht="17.25" customHeight="1">
      <c r="A140" s="24">
        <v>19</v>
      </c>
      <c r="B140" s="29" t="s">
        <v>345</v>
      </c>
      <c r="C140" s="29"/>
      <c r="D140" s="29"/>
      <c r="E140" s="16" t="s">
        <v>171</v>
      </c>
      <c r="F140" s="24">
        <v>14</v>
      </c>
      <c r="G140" s="9">
        <v>43525</v>
      </c>
      <c r="H140" s="25"/>
      <c r="I140" s="25"/>
    </row>
    <row r="141" spans="1:9" ht="17.25" customHeight="1">
      <c r="A141" s="24">
        <v>20</v>
      </c>
      <c r="B141" s="8" t="s">
        <v>346</v>
      </c>
      <c r="C141" s="8"/>
      <c r="D141" s="8"/>
      <c r="E141" s="28" t="s">
        <v>347</v>
      </c>
      <c r="F141" s="24">
        <f>200-9-5-10</f>
        <v>176</v>
      </c>
      <c r="G141" s="9">
        <v>43891</v>
      </c>
      <c r="H141" s="25"/>
      <c r="I141" s="25"/>
    </row>
    <row r="142" spans="1:9" ht="17.25" customHeight="1">
      <c r="A142" s="24">
        <v>21</v>
      </c>
      <c r="B142" s="8" t="s">
        <v>348</v>
      </c>
      <c r="C142" s="8"/>
      <c r="D142" s="8"/>
      <c r="E142" s="28" t="s">
        <v>347</v>
      </c>
      <c r="F142" s="24">
        <v>45</v>
      </c>
      <c r="G142" s="9">
        <v>43709</v>
      </c>
      <c r="H142" s="25"/>
      <c r="I142" s="25"/>
    </row>
    <row r="143" spans="1:9" ht="17.25" customHeight="1">
      <c r="A143" s="24">
        <v>22</v>
      </c>
      <c r="B143" s="8" t="s">
        <v>349</v>
      </c>
      <c r="C143" s="8"/>
      <c r="D143" s="8"/>
      <c r="E143" s="7" t="s">
        <v>12</v>
      </c>
      <c r="F143" s="24">
        <f>13950-300</f>
        <v>13650</v>
      </c>
      <c r="G143" s="9">
        <v>43770</v>
      </c>
      <c r="H143" s="25"/>
      <c r="I143" s="25"/>
    </row>
    <row r="144" spans="1:9" ht="17.25" customHeight="1">
      <c r="A144" s="24">
        <v>23</v>
      </c>
      <c r="B144" s="8" t="s">
        <v>350</v>
      </c>
      <c r="C144" s="8"/>
      <c r="D144" s="8"/>
      <c r="E144" s="7" t="s">
        <v>12</v>
      </c>
      <c r="F144" s="24">
        <v>170</v>
      </c>
      <c r="G144" s="9">
        <v>44409</v>
      </c>
      <c r="H144" s="25"/>
      <c r="I144" s="25"/>
    </row>
    <row r="145" spans="1:9" ht="17.25" customHeight="1">
      <c r="A145" s="24">
        <v>24</v>
      </c>
      <c r="B145" s="8" t="s">
        <v>351</v>
      </c>
      <c r="C145" s="8"/>
      <c r="D145" s="8"/>
      <c r="E145" s="28" t="s">
        <v>12</v>
      </c>
      <c r="F145" s="24">
        <f>13675-25-15-10-15</f>
        <v>13610</v>
      </c>
      <c r="G145" s="9">
        <v>44593</v>
      </c>
      <c r="H145" s="25"/>
      <c r="I145" s="25"/>
    </row>
    <row r="146" spans="1:7" ht="15">
      <c r="A146" s="30"/>
      <c r="B146" s="31"/>
      <c r="C146" s="31"/>
      <c r="D146" s="32"/>
      <c r="E146" s="33"/>
      <c r="F146" s="34"/>
      <c r="G146" s="34"/>
    </row>
    <row r="147" spans="1:7" ht="15">
      <c r="A147" s="30"/>
      <c r="B147" s="31"/>
      <c r="C147" s="31"/>
      <c r="D147" s="32"/>
      <c r="E147" s="33"/>
      <c r="F147" s="34"/>
      <c r="G147" s="34"/>
    </row>
    <row r="148" spans="1:7" ht="15">
      <c r="A148" s="35"/>
      <c r="B148" s="36" t="s">
        <v>352</v>
      </c>
      <c r="C148" s="36"/>
      <c r="D148" s="37"/>
      <c r="E148" s="38"/>
      <c r="F148" s="38" t="s">
        <v>353</v>
      </c>
      <c r="G148" s="38"/>
    </row>
    <row r="149" ht="17.25"/>
    <row r="150" ht="17.25"/>
    <row r="151" ht="17.25"/>
    <row r="152" ht="17.25"/>
    <row r="153" ht="17.25"/>
    <row r="154" ht="17.25"/>
    <row r="155" ht="17.25"/>
    <row r="156" ht="17.25"/>
    <row r="157" ht="17.25"/>
    <row r="158" ht="17.25"/>
    <row r="159" ht="17.25"/>
    <row r="160" ht="17.25"/>
    <row r="161" ht="17.25"/>
    <row r="162" ht="17.25"/>
    <row r="163" ht="17.25"/>
    <row r="164" ht="17.25"/>
    <row r="165" ht="17.25"/>
    <row r="166" ht="17.25"/>
    <row r="167" ht="17.25"/>
    <row r="168" ht="17.25"/>
    <row r="169" ht="17.25"/>
    <row r="170" ht="17.25"/>
    <row r="171" ht="17.25"/>
    <row r="172" ht="17.25"/>
    <row r="173" ht="17.25"/>
    <row r="174" ht="17.25"/>
    <row r="175" ht="17.25"/>
    <row r="176" ht="17.25"/>
    <row r="177" ht="17.25"/>
    <row r="178" ht="17.25"/>
    <row r="179" ht="17.25"/>
    <row r="180" ht="17.25"/>
    <row r="181" ht="17.25"/>
    <row r="182" ht="17.25"/>
    <row r="183" ht="17.25"/>
    <row r="184" ht="17.25"/>
    <row r="185" ht="17.25"/>
    <row r="186" ht="17.25"/>
    <row r="187" ht="17.25"/>
    <row r="188" ht="17.25"/>
    <row r="189" ht="17.25"/>
    <row r="190" ht="17.25"/>
    <row r="191" ht="17.25"/>
    <row r="192" ht="17.25"/>
    <row r="193" ht="17.25"/>
    <row r="194" ht="17.25"/>
    <row r="195" ht="17.25"/>
    <row r="196" ht="17.25"/>
    <row r="197" ht="17.25"/>
    <row r="198" ht="17.25"/>
    <row r="199" ht="17.25"/>
    <row r="200" ht="17.25"/>
    <row r="201" ht="17.25"/>
    <row r="202" ht="17.25"/>
    <row r="203" ht="17.25"/>
    <row r="204" ht="17.25"/>
    <row r="205" ht="17.25"/>
    <row r="206" ht="17.25"/>
    <row r="207" ht="17.25"/>
    <row r="208" ht="17.25"/>
    <row r="209" ht="17.25"/>
    <row r="210" ht="17.25"/>
    <row r="211" ht="17.25"/>
    <row r="212" ht="17.25"/>
    <row r="213" ht="17.25"/>
    <row r="214" ht="17.25"/>
    <row r="215" ht="17.25"/>
    <row r="216" ht="17.25"/>
    <row r="217" ht="17.25"/>
    <row r="218" ht="17.25"/>
    <row r="219" ht="17.25"/>
    <row r="221" ht="17.25"/>
    <row r="222" ht="17.25"/>
    <row r="223" ht="17.25"/>
    <row r="224" ht="17.25"/>
    <row r="225" ht="17.25"/>
    <row r="226" ht="17.25"/>
    <row r="227" ht="17.25"/>
    <row r="228" ht="17.25"/>
    <row r="229" ht="17.25"/>
    <row r="230" ht="17.25"/>
    <row r="231" ht="17.25"/>
  </sheetData>
  <sheetProtection selectLockedCells="1" selectUnlockedCells="1"/>
  <mergeCells count="28">
    <mergeCell ref="A1:G1"/>
    <mergeCell ref="A2:G2"/>
    <mergeCell ref="A120:G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2018-01-22T09:25:31Z</cp:lastPrinted>
  <dcterms:created xsi:type="dcterms:W3CDTF">1996-10-08T21:32:33Z</dcterms:created>
  <dcterms:modified xsi:type="dcterms:W3CDTF">2018-01-29T17:09:05Z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